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7365"/>
  </bookViews>
  <sheets>
    <sheet name="DS nang luong 12.2014 " sheetId="3" r:id="rId1"/>
    <sheet name="DS nang PCTN nha giao 12.2014" sheetId="4" r:id="rId2"/>
  </sheets>
  <externalReferences>
    <externalReference r:id="rId3"/>
  </externalReferences>
  <definedNames>
    <definedName name="_xlnm._FilterDatabase" localSheetId="0" hidden="1">'DS nang luong 12.2014 '!$A$15:$DB$55</definedName>
    <definedName name="_xlnm.Print_Titles" localSheetId="0">'DS nang luong 12.2014 '!$13:$15</definedName>
    <definedName name="_xlnm.Print_Titles" localSheetId="1">'DS nang PCTN nha giao 12.2014'!$14:$16</definedName>
  </definedNames>
  <calcPr calcId="144525" concurrentManualCount="1"/>
</workbook>
</file>

<file path=xl/calcChain.xml><?xml version="1.0" encoding="utf-8"?>
<calcChain xmlns="http://schemas.openxmlformats.org/spreadsheetml/2006/main">
  <c r="E5" i="4" l="1"/>
  <c r="E4" i="3"/>
  <c r="E7" i="3"/>
  <c r="C50" i="3"/>
  <c r="T50" i="3"/>
  <c r="Z50" i="3"/>
  <c r="AK50" i="3"/>
  <c r="AN50" i="3"/>
  <c r="AQ50" i="3"/>
  <c r="AT50" i="3"/>
  <c r="AU50" i="3"/>
  <c r="Q50" i="3" s="1"/>
  <c r="AX50" i="3"/>
  <c r="BA50" i="3"/>
  <c r="BE50" i="3"/>
  <c r="BH50" i="3"/>
  <c r="BI50" i="3"/>
  <c r="BJ50" i="3"/>
  <c r="BK50" i="3"/>
  <c r="BM50" i="3"/>
  <c r="BO50" i="3"/>
  <c r="BG50" i="3" s="1"/>
  <c r="BP50" i="3"/>
  <c r="BF50" i="3" s="1"/>
  <c r="BL50" i="3" s="1"/>
  <c r="BQ50" i="3"/>
  <c r="BR50" i="3"/>
  <c r="BT50" i="3"/>
  <c r="C51" i="3"/>
  <c r="T51" i="3"/>
  <c r="Z51" i="3"/>
  <c r="AK51" i="3"/>
  <c r="AN51" i="3"/>
  <c r="AQ51" i="3"/>
  <c r="AT51" i="3"/>
  <c r="AU51" i="3"/>
  <c r="Q51" i="3" s="1"/>
  <c r="AX51" i="3"/>
  <c r="BA51" i="3"/>
  <c r="BE51" i="3"/>
  <c r="BH51" i="3"/>
  <c r="BI51" i="3"/>
  <c r="BJ51" i="3"/>
  <c r="BK51" i="3"/>
  <c r="BM51" i="3"/>
  <c r="BO51" i="3"/>
  <c r="BG51" i="3" s="1"/>
  <c r="BP51" i="3"/>
  <c r="BF51" i="3" s="1"/>
  <c r="BL51" i="3" s="1"/>
  <c r="BQ51" i="3"/>
  <c r="BR51" i="3"/>
  <c r="BT51" i="3"/>
  <c r="C52" i="3"/>
  <c r="T52" i="3"/>
  <c r="Z52" i="3"/>
  <c r="AK52" i="3"/>
  <c r="AN52" i="3"/>
  <c r="AQ52" i="3"/>
  <c r="AT52" i="3"/>
  <c r="AU52" i="3"/>
  <c r="Q52" i="3" s="1"/>
  <c r="AX52" i="3"/>
  <c r="BA52" i="3"/>
  <c r="BE52" i="3"/>
  <c r="BH52" i="3"/>
  <c r="BI52" i="3"/>
  <c r="BJ52" i="3"/>
  <c r="BK52" i="3"/>
  <c r="BM52" i="3"/>
  <c r="BO52" i="3"/>
  <c r="BG52" i="3" s="1"/>
  <c r="BP52" i="3"/>
  <c r="BF52" i="3" s="1"/>
  <c r="BL52" i="3" s="1"/>
  <c r="BQ52" i="3"/>
  <c r="BR52" i="3"/>
  <c r="BT52" i="3"/>
  <c r="C53" i="3"/>
  <c r="T53" i="3"/>
  <c r="Z53" i="3"/>
  <c r="AK53" i="3"/>
  <c r="AN53" i="3"/>
  <c r="AQ53" i="3"/>
  <c r="AT53" i="3"/>
  <c r="AU53" i="3"/>
  <c r="Q53" i="3" s="1"/>
  <c r="AX53" i="3"/>
  <c r="BA53" i="3"/>
  <c r="BE53" i="3"/>
  <c r="BH53" i="3"/>
  <c r="BI53" i="3"/>
  <c r="BJ53" i="3"/>
  <c r="BK53" i="3"/>
  <c r="BM53" i="3"/>
  <c r="BO53" i="3"/>
  <c r="BG53" i="3" s="1"/>
  <c r="BP53" i="3"/>
  <c r="BF53" i="3" s="1"/>
  <c r="BL53" i="3" s="1"/>
  <c r="BQ53" i="3"/>
  <c r="BR53" i="3"/>
  <c r="BT53" i="3"/>
  <c r="C54" i="3"/>
  <c r="T54" i="3"/>
  <c r="Z54" i="3"/>
  <c r="AK54" i="3"/>
  <c r="AN54" i="3"/>
  <c r="AQ54" i="3"/>
  <c r="AT54" i="3"/>
  <c r="AU54" i="3"/>
  <c r="Q54" i="3" s="1"/>
  <c r="AX54" i="3"/>
  <c r="BA54" i="3"/>
  <c r="BE54" i="3"/>
  <c r="BH54" i="3"/>
  <c r="BI54" i="3"/>
  <c r="BJ54" i="3"/>
  <c r="BK54" i="3"/>
  <c r="BM54" i="3"/>
  <c r="BO54" i="3"/>
  <c r="BG54" i="3" s="1"/>
  <c r="BP54" i="3"/>
  <c r="BF54" i="3" s="1"/>
  <c r="BL54" i="3" s="1"/>
  <c r="BQ54" i="3"/>
  <c r="BR54" i="3"/>
  <c r="BT54" i="3"/>
  <c r="C55" i="3"/>
  <c r="T55" i="3"/>
  <c r="Z55" i="3"/>
  <c r="AK55" i="3"/>
  <c r="AN55" i="3"/>
  <c r="AQ55" i="3"/>
  <c r="AT55" i="3"/>
  <c r="AU55" i="3"/>
  <c r="Q55" i="3" s="1"/>
  <c r="AX55" i="3"/>
  <c r="BA55" i="3"/>
  <c r="BE55" i="3"/>
  <c r="BH55" i="3"/>
  <c r="BI55" i="3"/>
  <c r="BJ55" i="3"/>
  <c r="BK55" i="3"/>
  <c r="BM55" i="3"/>
  <c r="BO55" i="3"/>
  <c r="BG55" i="3" s="1"/>
  <c r="BP55" i="3"/>
  <c r="BF55" i="3" s="1"/>
  <c r="BL55" i="3" s="1"/>
  <c r="BQ55" i="3"/>
  <c r="BR55" i="3"/>
  <c r="BT55" i="3"/>
  <c r="Y55" i="3" l="1"/>
  <c r="Y54" i="3"/>
  <c r="Y53" i="3"/>
  <c r="Y52" i="3"/>
  <c r="Y51" i="3"/>
  <c r="Y50" i="3"/>
  <c r="X55" i="3"/>
  <c r="X54" i="3"/>
  <c r="X53" i="3"/>
  <c r="X52" i="3"/>
  <c r="X51" i="3"/>
  <c r="X50" i="3"/>
  <c r="W50" i="3" l="1"/>
  <c r="AA50" i="3"/>
  <c r="AB50" i="3"/>
  <c r="AC50" i="3"/>
  <c r="AP50" i="3"/>
  <c r="W51" i="3"/>
  <c r="AA51" i="3"/>
  <c r="AB51" i="3"/>
  <c r="AC51" i="3"/>
  <c r="AP51" i="3"/>
  <c r="W52" i="3"/>
  <c r="AA52" i="3"/>
  <c r="AB52" i="3"/>
  <c r="AC52" i="3"/>
  <c r="AP52" i="3"/>
  <c r="W53" i="3"/>
  <c r="AA53" i="3"/>
  <c r="AB53" i="3"/>
  <c r="AC53" i="3"/>
  <c r="AP53" i="3"/>
  <c r="W54" i="3"/>
  <c r="AA54" i="3"/>
  <c r="AB54" i="3"/>
  <c r="AC54" i="3"/>
  <c r="AP54" i="3"/>
  <c r="W55" i="3"/>
  <c r="AA55" i="3"/>
  <c r="AB55" i="3"/>
  <c r="AC55" i="3"/>
  <c r="AP55" i="3"/>
  <c r="AW55" i="3" l="1"/>
  <c r="AV55" i="3" s="1"/>
  <c r="AO55" i="3"/>
  <c r="AW54" i="3"/>
  <c r="AV54" i="3" s="1"/>
  <c r="AO54" i="3"/>
  <c r="AW53" i="3"/>
  <c r="AV53" i="3" s="1"/>
  <c r="AO53" i="3"/>
  <c r="AW52" i="3"/>
  <c r="AV52" i="3" s="1"/>
  <c r="AO52" i="3"/>
  <c r="AW51" i="3"/>
  <c r="AV51" i="3" s="1"/>
  <c r="AO51" i="3"/>
  <c r="AW50" i="3"/>
  <c r="AV50" i="3" s="1"/>
  <c r="AO50" i="3"/>
</calcChain>
</file>

<file path=xl/sharedStrings.xml><?xml version="1.0" encoding="utf-8"?>
<sst xmlns="http://schemas.openxmlformats.org/spreadsheetml/2006/main" count="2721" uniqueCount="287">
  <si>
    <t>/</t>
  </si>
  <si>
    <t>12</t>
  </si>
  <si>
    <t>01</t>
  </si>
  <si>
    <t>Văn phòng,</t>
  </si>
  <si>
    <t>lao động hợp đồng</t>
  </si>
  <si>
    <t>Cơ sở Học viện Hành chính Quốc gia tại Thành phố Hồ Chí Minh</t>
  </si>
  <si>
    <t>Phòng Tổ chức - Hành chính,</t>
  </si>
  <si>
    <t>1982</t>
  </si>
  <si>
    <t>8</t>
  </si>
  <si>
    <t>20</t>
  </si>
  <si>
    <t>Nữ</t>
  </si>
  <si>
    <t>2011</t>
  </si>
  <si>
    <t>Giảng viên</t>
  </si>
  <si>
    <t>10</t>
  </si>
  <si>
    <t>25</t>
  </si>
  <si>
    <t>công chức, viên chức</t>
  </si>
  <si>
    <t>%</t>
  </si>
  <si>
    <t>Giảng viên chính</t>
  </si>
  <si>
    <t>Phó Trưởng bộ môn</t>
  </si>
  <si>
    <t>23</t>
  </si>
  <si>
    <t>Nam</t>
  </si>
  <si>
    <t>31</t>
  </si>
  <si>
    <t>6</t>
  </si>
  <si>
    <t>02</t>
  </si>
  <si>
    <t>Chuyên viên</t>
  </si>
  <si>
    <t>4</t>
  </si>
  <si>
    <t>05</t>
  </si>
  <si>
    <t>15</t>
  </si>
  <si>
    <t>Đã nâng bậc sau khi tiếp nhận trở lại Hv công tác</t>
  </si>
  <si>
    <t>Khoa Quản lý nhà nước về Đô thị và Nông thôn</t>
  </si>
  <si>
    <t>1960</t>
  </si>
  <si>
    <t>22</t>
  </si>
  <si>
    <t>Phạm Thị Phương Nga</t>
  </si>
  <si>
    <t>Phòng Đào tạo chuyển đổi để thi cao học,</t>
  </si>
  <si>
    <t>Khoa Đào tạo, Bồi dưỡng công chức và Tại chức</t>
  </si>
  <si>
    <t>3</t>
  </si>
  <si>
    <t>03</t>
  </si>
  <si>
    <t>Nguyễn Việt Hùng</t>
  </si>
  <si>
    <t>Phòng Kế hoạch - Hành chính,</t>
  </si>
  <si>
    <t>Kế toán viên</t>
  </si>
  <si>
    <t>Viện Nghiên cứu Khoa học hành chính</t>
  </si>
  <si>
    <t>Nguyễn Thị Thường</t>
  </si>
  <si>
    <t>Phòng Quản trị,</t>
  </si>
  <si>
    <t>Nhân viên bảo vệ</t>
  </si>
  <si>
    <t>Văn phòng</t>
  </si>
  <si>
    <t>7</t>
  </si>
  <si>
    <t>Nguyễn Viết Cường</t>
  </si>
  <si>
    <t>Trung tâm Tin học hành chính và Công nghệ thông tin</t>
  </si>
  <si>
    <t>1979</t>
  </si>
  <si>
    <t>11</t>
  </si>
  <si>
    <t>09</t>
  </si>
  <si>
    <t>Nguyễn Thị Quế Hương</t>
  </si>
  <si>
    <t>Bộ môn Kỹ thuật hành chính,</t>
  </si>
  <si>
    <t>Khoa Văn bản và Công nghệ hành chính</t>
  </si>
  <si>
    <t>17</t>
  </si>
  <si>
    <t>Nguyễn Quỳnh Nga</t>
  </si>
  <si>
    <t>Bộ môn Tổ chức nhân sự,</t>
  </si>
  <si>
    <t>Khoa Tổ chức và Quản lý nhân sự</t>
  </si>
  <si>
    <t>Nguyễn Thị Ngọc Phượng</t>
  </si>
  <si>
    <t>26</t>
  </si>
  <si>
    <t>Nguyễn Trần Nam</t>
  </si>
  <si>
    <t>9</t>
  </si>
  <si>
    <t>06</t>
  </si>
  <si>
    <t>Nguyễn Thị Mai</t>
  </si>
  <si>
    <t>Bộ môn Tổ chức bộ máy,</t>
  </si>
  <si>
    <t>Nguyễn Thị Mơ</t>
  </si>
  <si>
    <t>04</t>
  </si>
  <si>
    <t>Nguyễn Thị Thanh Nhàn</t>
  </si>
  <si>
    <t>Bộ môn Kế toán - Kiểm toán,</t>
  </si>
  <si>
    <t>Khoa Quản lý Tài chính công</t>
  </si>
  <si>
    <t>Phạm Đăng Tỉnh</t>
  </si>
  <si>
    <t>Bộ môn Chính sách tài chính quốc gia,</t>
  </si>
  <si>
    <t>Lê Thị Minh Phượng</t>
  </si>
  <si>
    <t>Bộ môn Khoa học - Tôn giáo - An ninh,</t>
  </si>
  <si>
    <t>Khoa Quản lý nhà nước về Xã hội</t>
  </si>
  <si>
    <t>18</t>
  </si>
  <si>
    <t>Tạ Văn Vĩnh</t>
  </si>
  <si>
    <t>Bộ môn Dân số - Lao động - Bảo trợ xã hội,</t>
  </si>
  <si>
    <t>Nguyễn Song Nam</t>
  </si>
  <si>
    <t>Bộ môn Thanh tra,</t>
  </si>
  <si>
    <t>Khoa Nhà nước và Pháp luật</t>
  </si>
  <si>
    <t>Lương Văn Liệu</t>
  </si>
  <si>
    <t>Bộ môn Lịch sử hành chính,</t>
  </si>
  <si>
    <t>Khoa Hành chính học</t>
  </si>
  <si>
    <t>Trưởng bộ môn</t>
  </si>
  <si>
    <t>1957</t>
  </si>
  <si>
    <t>27</t>
  </si>
  <si>
    <t>Võ Văn Tuyển</t>
  </si>
  <si>
    <t>Bộ môn Khoa học hành chính,</t>
  </si>
  <si>
    <t>CN</t>
  </si>
  <si>
    <t>1981</t>
  </si>
  <si>
    <t>Trịnh Thị Thủy</t>
  </si>
  <si>
    <t>Nguyễn Thị Lê</t>
  </si>
  <si>
    <t>16</t>
  </si>
  <si>
    <t>Đỗ Tuấn Anh</t>
  </si>
  <si>
    <t>Bộ môn Chính sách công,</t>
  </si>
  <si>
    <t>Phùng Thị Phương Thảo</t>
  </si>
  <si>
    <t>Lê Hồng Hạnh</t>
  </si>
  <si>
    <t>15.111</t>
  </si>
  <si>
    <t>Bộ môn Ngoại ngữ</t>
  </si>
  <si>
    <t>1963</t>
  </si>
  <si>
    <t>Nguyễn Thanh Hằng</t>
  </si>
  <si>
    <t>1976</t>
  </si>
  <si>
    <t>08</t>
  </si>
  <si>
    <t>Lê Thị Thanh Hương</t>
  </si>
  <si>
    <t>Phòng Đào tạo tại chức,</t>
  </si>
  <si>
    <t>Ban Đào tạo</t>
  </si>
  <si>
    <t>1971</t>
  </si>
  <si>
    <t>30</t>
  </si>
  <si>
    <t>Lưu Thị Thanh Hà</t>
  </si>
  <si>
    <t>R</t>
  </si>
  <si>
    <t>Lái xe cơ quan</t>
  </si>
  <si>
    <t>Cơ sở Học viện Hành chính tại thành phố Hồ Chí Minh</t>
  </si>
  <si>
    <t>1968</t>
  </si>
  <si>
    <t>Điền Xuân Dương</t>
  </si>
  <si>
    <t>Lê Đức Thanh</t>
  </si>
  <si>
    <t>Kỹ thuật viên</t>
  </si>
  <si>
    <t>1984</t>
  </si>
  <si>
    <t>Phạm Thành Vao</t>
  </si>
  <si>
    <t>1983</t>
  </si>
  <si>
    <t>14</t>
  </si>
  <si>
    <t>Vũ Ngọc Linh</t>
  </si>
  <si>
    <t>Phòng Tài vụ - Kế toán,</t>
  </si>
  <si>
    <t>1969</t>
  </si>
  <si>
    <t>Trịnh Kim Chung</t>
  </si>
  <si>
    <t>1</t>
  </si>
  <si>
    <t>Phòng Công tác sinh viên,</t>
  </si>
  <si>
    <t>Trần Hoàng Phong</t>
  </si>
  <si>
    <t>Nguyễn Thị Thu Vân</t>
  </si>
  <si>
    <t>- Lưu: TC-CB.</t>
  </si>
  <si>
    <t>(Đã ký)</t>
  </si>
  <si>
    <t>- Trung tâm THHC&amp;CNTT (để đăng Website Học viện);</t>
  </si>
  <si>
    <t xml:space="preserve">PHÓ TRƯỞNG BAN </t>
  </si>
  <si>
    <t>- GĐ, các PGĐ Học viện (để b/c);</t>
  </si>
  <si>
    <t>KT. TRƯỞNG BAN</t>
  </si>
  <si>
    <t xml:space="preserve">Nơi nhận: </t>
  </si>
  <si>
    <t>II</t>
  </si>
  <si>
    <t>Các trường hợp đủ điều kiện, tiêu chuẩn nâng bậc lương thường xuyên</t>
  </si>
  <si>
    <t>I</t>
  </si>
  <si>
    <t>Kể 
từ ngày</t>
  </si>
  <si>
    <t>Hệ 
số</t>
  </si>
  <si>
    <t>Lên 
bậc</t>
  </si>
  <si>
    <t xml:space="preserve">Hệ số </t>
  </si>
  <si>
    <t>Từ 
bậc</t>
  </si>
  <si>
    <t>GHI 
CHÚ</t>
  </si>
  <si>
    <t>Ghi 
chú</t>
  </si>
  <si>
    <t>GHI CHÚ</t>
  </si>
  <si>
    <t>NGẠCH, 
MÃ SỐ NGẠCH</t>
  </si>
  <si>
    <t>ĐƠN VỊ</t>
  </si>
  <si>
    <t>GIỚI TÍNH</t>
  </si>
  <si>
    <t>HỌ TÊN</t>
  </si>
  <si>
    <t>SỐ
TT</t>
  </si>
  <si>
    <t>Tổng số người:</t>
  </si>
  <si>
    <t xml:space="preserve">            (người tiếp nhận: Đỗ Văn Huyên, ĐT: 0438 359 295/ 0976 652 966).</t>
  </si>
  <si>
    <t xml:space="preserve">           </t>
  </si>
  <si>
    <r>
      <t xml:space="preserve">          - Các ý kiến thắc mắc liên quan (nếu có), đề nghị phản hồi tới Ban Tổ chức - Cán bộ trước ngày</t>
    </r>
    <r>
      <rPr>
        <b/>
        <i/>
        <sz val="12"/>
        <rFont val="Arial Narrow"/>
        <family val="2"/>
      </rPr>
      <t xml:space="preserve">  24</t>
    </r>
    <r>
      <rPr>
        <b/>
        <i/>
        <sz val="12"/>
        <color rgb="FF0000FF"/>
        <rFont val="Arial Narrow"/>
        <family val="2"/>
      </rPr>
      <t>/11/2</t>
    </r>
    <r>
      <rPr>
        <b/>
        <i/>
        <sz val="12"/>
        <color rgb="FF0000CC"/>
        <rFont val="Arial Narrow"/>
        <family val="2"/>
      </rPr>
      <t>0</t>
    </r>
    <r>
      <rPr>
        <b/>
        <i/>
        <sz val="12"/>
        <color indexed="12"/>
        <rFont val="Arial Narrow"/>
        <family val="2"/>
      </rPr>
      <t>14</t>
    </r>
  </si>
  <si>
    <r>
      <t xml:space="preserve"> </t>
    </r>
    <r>
      <rPr>
        <b/>
        <i/>
        <sz val="12"/>
        <rFont val="Arial Narrow"/>
        <family val="2"/>
      </rPr>
      <t xml:space="preserve">* </t>
    </r>
    <r>
      <rPr>
        <b/>
        <i/>
        <u/>
        <sz val="12"/>
        <rFont val="Arial Narrow"/>
        <family val="2"/>
      </rPr>
      <t>Lưu ý:</t>
    </r>
    <r>
      <rPr>
        <b/>
        <i/>
        <sz val="12"/>
        <rFont val="Arial Narrow"/>
        <family val="2"/>
      </rPr>
      <t xml:space="preserve"> </t>
    </r>
    <r>
      <rPr>
        <i/>
        <sz val="12"/>
        <rFont val="Arial Narrow"/>
        <family val="2"/>
      </rPr>
      <t>- Danh sách này thay cho thông báo, được công khai trên bảng tin nhà A tại trụ sở Học viện ở Hà Nội và  trên Website Học viện Hành chính Quốc gia;</t>
    </r>
  </si>
  <si>
    <t>trường hợp</t>
  </si>
  <si>
    <t>Tổng số:</t>
  </si>
  <si>
    <r>
      <t xml:space="preserve">DANH SÁCH CÔNG CHỨC, VIÊN CHỨC VÀ LAO ĐỘNG HỢP ĐỒNG THUỘC HỌC VIỆN HÀNH CHÍNH QUÔC GIA (TẠI HÀ NỘI)
ĐỦ ĐIỀU KIỆN, TIÊU CHUẨN NÂNG LƯƠNG TRONG THÁNG </t>
    </r>
    <r>
      <rPr>
        <b/>
        <sz val="12"/>
        <color rgb="FF0000CC"/>
        <rFont val="Arial Narrow"/>
        <family val="2"/>
      </rPr>
      <t xml:space="preserve">12 </t>
    </r>
    <r>
      <rPr>
        <b/>
        <sz val="12"/>
        <color indexed="12"/>
        <rFont val="Arial Narrow"/>
        <family val="2"/>
      </rPr>
      <t>NĂM 2014</t>
    </r>
  </si>
  <si>
    <t>người</t>
  </si>
  <si>
    <t>Độc lập - Tự do - Hạnh phúc</t>
  </si>
  <si>
    <t>BAN TỔ CHỨC - CÁN BỘ</t>
  </si>
  <si>
    <t>CỘNG HÒA XÃ HỘI CHỦ NGHĨA VIỆT NAM</t>
  </si>
  <si>
    <t xml:space="preserve"> HỌC VIỆN HÀNH CHÍNH QUỐC GIA</t>
  </si>
  <si>
    <t>Bà</t>
  </si>
  <si>
    <t>A1</t>
  </si>
  <si>
    <t>- - -</t>
  </si>
  <si>
    <t>01.003</t>
  </si>
  <si>
    <t>Lương</t>
  </si>
  <si>
    <t>o-o-o</t>
  </si>
  <si>
    <t>CC,VC</t>
  </si>
  <si>
    <t>A</t>
  </si>
  <si>
    <t>=&gt; s</t>
  </si>
  <si>
    <t>---</t>
  </si>
  <si>
    <t>/-/ /-/</t>
  </si>
  <si>
    <t>. .</t>
  </si>
  <si>
    <t>Dưới 30</t>
  </si>
  <si>
    <t>Đến 30</t>
  </si>
  <si>
    <t>TD</t>
  </si>
  <si>
    <t>PCTN</t>
  </si>
  <si>
    <t>--</t>
  </si>
  <si>
    <t>Có CVụ</t>
  </si>
  <si>
    <t>0,4</t>
  </si>
  <si>
    <t>A2</t>
  </si>
  <si>
    <t>A2.1</t>
  </si>
  <si>
    <t>15.110</t>
  </si>
  <si>
    <t>S</t>
  </si>
  <si>
    <t>NN</t>
  </si>
  <si>
    <t>LĐHĐ</t>
  </si>
  <si>
    <t>Ông</t>
  </si>
  <si>
    <t>0,6</t>
  </si>
  <si>
    <t>C</t>
  </si>
  <si>
    <t>Nhân viên</t>
  </si>
  <si>
    <t>01.011</t>
  </si>
  <si>
    <t>06.031</t>
  </si>
  <si>
    <t>Bộ môn Nhà nước và Pháp luật,</t>
  </si>
  <si>
    <t>28</t>
  </si>
  <si>
    <t>Phan Thị Kim Phương</t>
  </si>
  <si>
    <t>21</t>
  </si>
  <si>
    <t>Nguyễn Ngọc Toán</t>
  </si>
  <si>
    <t>Nguyễn Thị Thu Hà 75</t>
  </si>
  <si>
    <t>Trùng tên</t>
  </si>
  <si>
    <t>Phó Viện Trưởng</t>
  </si>
  <si>
    <t>Nguyễn Thị Thu Hà</t>
  </si>
  <si>
    <t>Trung tâm Ngoại ngữ</t>
  </si>
  <si>
    <t>Phó Giám đốc (cấp phòng)</t>
  </si>
  <si>
    <t>Giáp Thị Yến</t>
  </si>
  <si>
    <t xml:space="preserve">Bộ môn Văn bản hành chính, </t>
  </si>
  <si>
    <t>Phan Thị Thu Thủy</t>
  </si>
  <si>
    <t>07</t>
  </si>
  <si>
    <t>Nguyễn Thị Quyên</t>
  </si>
  <si>
    <t>Lê Thị Trâm Oanh</t>
  </si>
  <si>
    <t>Phòng Liên kết đào tạo,</t>
  </si>
  <si>
    <t>GS</t>
  </si>
  <si>
    <t>Giảng viên cao cấp</t>
  </si>
  <si>
    <t>Khoa Sau đại học</t>
  </si>
  <si>
    <t>Nguyên Phó Giám đốc Học viện</t>
  </si>
  <si>
    <t>Đinh Văn Tiến</t>
  </si>
  <si>
    <t>Phó Trưởng khoa</t>
  </si>
  <si>
    <t>Hoàng Mai</t>
  </si>
  <si>
    <t>Trưởng khoa</t>
  </si>
  <si>
    <t>Nguyễn Bá Chiến</t>
  </si>
  <si>
    <t>5</t>
  </si>
  <si>
    <t>Bộ môn Quản lý ngân sách nhà nước,</t>
  </si>
  <si>
    <t>PGS</t>
  </si>
  <si>
    <t>Nguyên Trưởng khoa</t>
  </si>
  <si>
    <t>1958</t>
  </si>
  <si>
    <t>Lê Chi Mai</t>
  </si>
  <si>
    <t>Lê Toàn Thắng</t>
  </si>
  <si>
    <t>Lê Thị Tuyền</t>
  </si>
  <si>
    <t>Bộ môn Lý luận chung quản lý nhà nước về Kinh tế,</t>
  </si>
  <si>
    <t>Khoa Quản lý nhà nước về Kinh tế</t>
  </si>
  <si>
    <t>1972</t>
  </si>
  <si>
    <t>Đỗ Thị Kim Tiên</t>
  </si>
  <si>
    <t>1974</t>
  </si>
  <si>
    <t>Nguyễn Thị Thục</t>
  </si>
  <si>
    <t>Bộ môn Lý luận nhà nước và pháp luật,</t>
  </si>
  <si>
    <t>Vũ Đức Đán</t>
  </si>
  <si>
    <t>Bộ môn Những nguyên lý cơ bản của Chủ nghĩa Mác - Lê nin,</t>
  </si>
  <si>
    <t>Khoa Lý luận cơ sở</t>
  </si>
  <si>
    <t>1975</t>
  </si>
  <si>
    <t>19</t>
  </si>
  <si>
    <t>Nguyễn Thị Hải Vân</t>
  </si>
  <si>
    <t xml:space="preserve">Nguyễn Thị Thu Hòa </t>
  </si>
  <si>
    <t>Nguyễn Thị Phương Lan</t>
  </si>
  <si>
    <t xml:space="preserve">PGS </t>
  </si>
  <si>
    <t>Nam trên 55</t>
  </si>
  <si>
    <t xml:space="preserve">Phó Giám đốc Học viện </t>
  </si>
  <si>
    <t>Phó Giám đốc Học viện</t>
  </si>
  <si>
    <t>Lưu Kiếm Thanh</t>
  </si>
  <si>
    <t xml:space="preserve">(Đã ký) </t>
  </si>
  <si>
    <t>- Các Cơ sở, Phân viện trực thuộc Học viện;</t>
  </si>
  <si>
    <t>Kể từ 
tháng</t>
  </si>
  <si>
    <t>Lên mức</t>
  </si>
  <si>
    <t>Từ mức</t>
  </si>
  <si>
    <t>Ds đủ ĐK nâng PC</t>
  </si>
  <si>
    <t>Thời gian giữ mức Pc</t>
  </si>
  <si>
    <t>Thời gian Ko đc tính</t>
  </si>
  <si>
    <t>Kể từ</t>
  </si>
  <si>
    <t>GHI
CHÚ</t>
  </si>
  <si>
    <t>ĐỦ ĐIỀU KIỆN 
NÂNG PCTN</t>
  </si>
  <si>
    <t>ĐƠN VỊ CÔNG TÁC</t>
  </si>
  <si>
    <t>Ngày sinh</t>
  </si>
  <si>
    <t>HỌ TÊN 
NHÀ GIÁO</t>
  </si>
  <si>
    <t>Tổng số nhà giáo:</t>
  </si>
  <si>
    <r>
      <t xml:space="preserve">                - Các ý kiến thắc mắc liên quan (nếu có), đề nghị phản hồi tới Ban Tổ chức - Cán bộ trước ngày</t>
    </r>
    <r>
      <rPr>
        <b/>
        <i/>
        <sz val="12"/>
        <rFont val="Arial Narrow"/>
        <family val="2"/>
      </rPr>
      <t xml:space="preserve"> 24</t>
    </r>
    <r>
      <rPr>
        <b/>
        <i/>
        <sz val="12"/>
        <color rgb="FF0000FF"/>
        <rFont val="Arial Narrow"/>
        <family val="2"/>
      </rPr>
      <t>/11</t>
    </r>
    <r>
      <rPr>
        <b/>
        <i/>
        <sz val="12"/>
        <color rgb="FF0000CC"/>
        <rFont val="Arial Narrow"/>
        <family val="2"/>
      </rPr>
      <t>/2014</t>
    </r>
  </si>
  <si>
    <t xml:space="preserve"> </t>
  </si>
  <si>
    <t xml:space="preserve">                   phân viện trực thuộc Học viện và trên Website Học viện Hành chính Quốc gia;</t>
  </si>
  <si>
    <r>
      <t xml:space="preserve">* </t>
    </r>
    <r>
      <rPr>
        <b/>
        <i/>
        <u/>
        <sz val="12"/>
        <rFont val="Arial Narrow"/>
        <family val="2"/>
      </rPr>
      <t>Lưu ý:</t>
    </r>
    <r>
      <rPr>
        <i/>
        <sz val="12"/>
        <rFont val="Arial Narrow"/>
        <family val="2"/>
      </rPr>
      <t xml:space="preserve"> - Danh sách này thay cho thông báo, được công khai trên bảng tin nhà A tại trụ sở Học viện ở Hà Nội, bảng tin tại các cơ sở, </t>
    </r>
  </si>
  <si>
    <t>Tháng</t>
  </si>
  <si>
    <t>nhà giáo</t>
  </si>
  <si>
    <t xml:space="preserve">Tổng số: </t>
  </si>
  <si>
    <r>
      <t xml:space="preserve">DANH SÁCH NHÀ GIÁO THUỘC HỌC VIỆN HÀNH CHÍNH QUỐC GIA 
ĐỦ ĐIỀU KIỆN NÂNG PHỤ CẤP THÂM NIÊN TRONG THẤNG </t>
    </r>
    <r>
      <rPr>
        <b/>
        <sz val="13"/>
        <color rgb="FF0000CC"/>
        <rFont val="Arial Narrow"/>
        <family val="2"/>
      </rPr>
      <t>12</t>
    </r>
    <r>
      <rPr>
        <b/>
        <sz val="13"/>
        <color indexed="12"/>
        <rFont val="Arial Narrow"/>
        <family val="2"/>
      </rPr>
      <t xml:space="preserve"> NĂM 2014</t>
    </r>
  </si>
  <si>
    <t>A3</t>
  </si>
  <si>
    <t>A3.1</t>
  </si>
  <si>
    <t>15.109</t>
  </si>
  <si>
    <t>Cùg Ng</t>
  </si>
  <si>
    <t>K.Dài</t>
  </si>
  <si>
    <t>1,0</t>
  </si>
  <si>
    <t>0,8</t>
  </si>
  <si>
    <t>Các trường hợp đủ điều kiện, tiêu chuẩn nâng phụ cấp thâm niên vượt khung</t>
  </si>
  <si>
    <t>ĐỦ ĐK, TC NÂNG LƯƠNG</t>
  </si>
  <si>
    <t>Hà Nội, ngày 14 tháng 11 năm 2014</t>
  </si>
  <si>
    <t>ĐỦ ĐK NÂNG PCTN</t>
  </si>
  <si>
    <t xml:space="preserve">                  (người tiếp nhận: Đỗ Văn Huyên, ĐT: 0438 359 295; 0976 652 966).</t>
  </si>
  <si>
    <t xml:space="preserve">                   Hà Nội, ngày 14 tháng 11 năm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</si>
</sst>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9" x14ac:knownFonts="1">
    <font>
      <sz val="10"/>
      <name val="Arial"/>
    </font>
    <font>
      <sz val="8"/>
      <name val="Arial Narrow"/>
      <family val="2"/>
    </font>
    <font>
      <sz val="10"/>
      <name val="Arial Narrow"/>
      <family val="2"/>
    </font>
    <font>
      <sz val="8"/>
      <color indexed="12"/>
      <name val="Arial Narrow"/>
      <family val="2"/>
    </font>
    <font>
      <b/>
      <sz val="8"/>
      <color indexed="12"/>
      <name val="Arial Narrow"/>
      <family val="2"/>
    </font>
    <font>
      <sz val="8"/>
      <color indexed="16"/>
      <name val="Arial Narrow"/>
      <family val="2"/>
    </font>
    <font>
      <b/>
      <sz val="8"/>
      <name val="Arial Narrow"/>
      <family val="2"/>
    </font>
    <font>
      <sz val="10"/>
      <color indexed="58"/>
      <name val="Arial Narrow"/>
      <family val="2"/>
    </font>
    <font>
      <sz val="9"/>
      <color indexed="13"/>
      <name val="Arial Narrow"/>
      <family val="2"/>
    </font>
    <font>
      <sz val="10"/>
      <color indexed="8"/>
      <name val="Arial Narrow"/>
      <family val="2"/>
    </font>
    <font>
      <sz val="11"/>
      <name val="Arial Narrow"/>
      <family val="2"/>
    </font>
    <font>
      <sz val="11"/>
      <color indexed="12"/>
      <name val="Arial Narrow"/>
      <family val="2"/>
    </font>
    <font>
      <b/>
      <sz val="11"/>
      <color indexed="12"/>
      <name val="Arial Narrow"/>
      <family val="2"/>
    </font>
    <font>
      <b/>
      <sz val="11"/>
      <name val="Arial Narrow"/>
      <family val="2"/>
    </font>
    <font>
      <sz val="11"/>
      <color indexed="13"/>
      <name val="Arial Narrow"/>
      <family val="2"/>
    </font>
    <font>
      <sz val="11"/>
      <color indexed="8"/>
      <name val="Arial Narrow"/>
      <family val="2"/>
    </font>
    <font>
      <sz val="11"/>
      <color theme="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2"/>
      <name val="Arial Narrow"/>
      <family val="2"/>
    </font>
    <font>
      <b/>
      <sz val="12"/>
      <color indexed="9"/>
      <name val="Arial Narrow"/>
      <family val="2"/>
    </font>
    <font>
      <sz val="12"/>
      <color indexed="12"/>
      <name val="Arial Narrow"/>
      <family val="2"/>
    </font>
    <font>
      <b/>
      <sz val="12"/>
      <color indexed="12"/>
      <name val="Arial Narrow"/>
      <family val="2"/>
    </font>
    <font>
      <sz val="12"/>
      <color indexed="8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4"/>
      <name val="Arial Narrow"/>
      <family val="2"/>
    </font>
    <font>
      <b/>
      <sz val="10"/>
      <color indexed="8"/>
      <name val="Arial Narrow"/>
      <family val="2"/>
    </font>
    <font>
      <b/>
      <sz val="14"/>
      <color indexed="10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3"/>
      <name val="Arial Narrow"/>
      <family val="2"/>
    </font>
    <font>
      <b/>
      <sz val="12"/>
      <color indexed="10"/>
      <name val="Arial Narrow"/>
      <family val="2"/>
    </font>
    <font>
      <i/>
      <sz val="12"/>
      <name val="Arial Narrow"/>
      <family val="2"/>
    </font>
    <font>
      <b/>
      <i/>
      <sz val="11"/>
      <name val="Arial Narrow"/>
      <family val="2"/>
    </font>
    <font>
      <b/>
      <sz val="11"/>
      <color indexed="13"/>
      <name val="Arial Narrow"/>
      <family val="2"/>
    </font>
    <font>
      <b/>
      <sz val="11"/>
      <color indexed="10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Arial Narrow"/>
      <family val="2"/>
    </font>
    <font>
      <i/>
      <sz val="11"/>
      <name val="Arial Narrow"/>
      <family val="2"/>
    </font>
    <font>
      <b/>
      <sz val="9"/>
      <name val="Arial"/>
      <family val="2"/>
    </font>
    <font>
      <sz val="12"/>
      <color indexed="10"/>
      <name val="Arial Narrow"/>
      <family val="2"/>
    </font>
    <font>
      <i/>
      <sz val="12"/>
      <color indexed="12"/>
      <name val="Arial Narrow"/>
      <family val="2"/>
    </font>
    <font>
      <b/>
      <i/>
      <sz val="12"/>
      <color indexed="12"/>
      <name val="Arial Narrow"/>
      <family val="2"/>
    </font>
    <font>
      <i/>
      <sz val="12"/>
      <color indexed="16"/>
      <name val="Arial Narrow"/>
      <family val="2"/>
    </font>
    <font>
      <b/>
      <i/>
      <sz val="12"/>
      <name val="Arial Narrow"/>
      <family val="2"/>
    </font>
    <font>
      <i/>
      <sz val="12"/>
      <color indexed="58"/>
      <name val="Arial Narrow"/>
      <family val="2"/>
    </font>
    <font>
      <i/>
      <sz val="12"/>
      <color indexed="13"/>
      <name val="Arial Narrow"/>
      <family val="2"/>
    </font>
    <font>
      <i/>
      <sz val="12"/>
      <color indexed="8"/>
      <name val="Arial Narrow"/>
      <family val="2"/>
    </font>
    <font>
      <b/>
      <i/>
      <sz val="12"/>
      <color rgb="FF0000FF"/>
      <name val="Arial Narrow"/>
      <family val="2"/>
    </font>
    <font>
      <b/>
      <i/>
      <sz val="12"/>
      <color rgb="FF0000CC"/>
      <name val="Arial Narrow"/>
      <family val="2"/>
    </font>
    <font>
      <b/>
      <i/>
      <u/>
      <sz val="12"/>
      <name val="Arial Narrow"/>
      <family val="2"/>
    </font>
    <font>
      <b/>
      <sz val="11"/>
      <color indexed="16"/>
      <name val="Arial Narrow"/>
      <family val="2"/>
    </font>
    <font>
      <b/>
      <sz val="11"/>
      <color indexed="58"/>
      <name val="Arial Narrow"/>
      <family val="2"/>
    </font>
    <font>
      <sz val="13"/>
      <name val="Arial Narrow"/>
      <family val="2"/>
    </font>
    <font>
      <b/>
      <sz val="12"/>
      <color rgb="FF0000CC"/>
      <name val="Arial Narrow"/>
      <family val="2"/>
    </font>
    <font>
      <i/>
      <sz val="13"/>
      <color indexed="12"/>
      <name val="Arial Narrow"/>
      <family val="2"/>
    </font>
    <font>
      <i/>
      <sz val="13"/>
      <name val="Arial Narrow"/>
      <family val="2"/>
    </font>
    <font>
      <b/>
      <sz val="11"/>
      <color theme="0"/>
      <name val="Arial Narrow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3"/>
      <color rgb="FF0000CC"/>
      <name val="Arial Narrow"/>
      <family val="2"/>
    </font>
    <font>
      <b/>
      <sz val="13"/>
      <color indexed="12"/>
      <name val="Arial Narrow"/>
      <family val="2"/>
    </font>
    <font>
      <b/>
      <i/>
      <sz val="12"/>
      <color rgb="FF0070C0"/>
      <name val="Arial Narrow"/>
      <family val="2"/>
    </font>
    <font>
      <sz val="9"/>
      <color theme="0"/>
      <name val="Arial Narrow"/>
      <family val="2"/>
    </font>
    <font>
      <b/>
      <i/>
      <sz val="12"/>
      <color theme="0"/>
      <name val="Arial Narrow"/>
      <family val="2"/>
    </font>
    <font>
      <i/>
      <sz val="10"/>
      <name val="Arial Narrow"/>
      <family val="2"/>
    </font>
    <font>
      <i/>
      <sz val="10"/>
      <color theme="0"/>
      <name val="Arial Narrow"/>
      <family val="2"/>
    </font>
    <font>
      <sz val="12"/>
      <color theme="0"/>
      <name val="Arial Narrow"/>
      <family val="2"/>
    </font>
    <font>
      <b/>
      <sz val="12"/>
      <color theme="0"/>
      <name val="Arial Narrow"/>
      <family val="2"/>
    </font>
    <font>
      <sz val="8"/>
      <color theme="0"/>
      <name val="Arial Narrow"/>
      <family val="2"/>
    </font>
    <font>
      <sz val="10"/>
      <color theme="0"/>
      <name val="Arial Narrow"/>
      <family val="2"/>
    </font>
    <font>
      <b/>
      <sz val="8"/>
      <color theme="0"/>
      <name val="Arial Narrow"/>
      <family val="2"/>
    </font>
    <font>
      <b/>
      <sz val="14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9" fillId="0" borderId="0"/>
  </cellStyleXfs>
  <cellXfs count="808">
    <xf numFmtId="0" fontId="0" fillId="0" borderId="0" xfId="0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2" fontId="1" fillId="2" borderId="0" xfId="0" applyNumberFormat="1" applyFont="1" applyFill="1" applyAlignment="1">
      <alignment vertical="center"/>
    </xf>
    <xf numFmtId="1" fontId="2" fillId="2" borderId="0" xfId="0" applyNumberFormat="1" applyFont="1" applyFill="1" applyAlignment="1">
      <alignment vertical="center"/>
    </xf>
    <xf numFmtId="2" fontId="3" fillId="0" borderId="1" xfId="0" applyNumberFormat="1" applyFont="1" applyBorder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5" fillId="2" borderId="2" xfId="0" applyNumberFormat="1" applyFont="1" applyFill="1" applyBorder="1" applyAlignment="1">
      <alignment horizontal="right" vertical="center"/>
    </xf>
    <xf numFmtId="2" fontId="5" fillId="2" borderId="3" xfId="0" applyNumberFormat="1" applyFont="1" applyFill="1" applyBorder="1" applyAlignment="1">
      <alignment vertical="center"/>
    </xf>
    <xf numFmtId="1" fontId="4" fillId="2" borderId="0" xfId="0" applyNumberFormat="1" applyFont="1" applyFill="1" applyAlignment="1">
      <alignment vertical="center"/>
    </xf>
    <xf numFmtId="2" fontId="3" fillId="0" borderId="0" xfId="0" applyNumberFormat="1" applyFont="1" applyAlignment="1">
      <alignment horizontal="center" vertical="center"/>
    </xf>
    <xf numFmtId="1" fontId="3" fillId="2" borderId="0" xfId="0" applyNumberFormat="1" applyFont="1" applyFill="1" applyAlignment="1">
      <alignment vertical="center"/>
    </xf>
    <xf numFmtId="2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1" fontId="6" fillId="2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8" fillId="2" borderId="0" xfId="0" applyNumberFormat="1" applyFont="1" applyFill="1" applyAlignment="1">
      <alignment horizontal="center" vertical="center"/>
    </xf>
    <xf numFmtId="1" fontId="9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/>
    </xf>
    <xf numFmtId="49" fontId="1" fillId="2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left" vertical="center"/>
    </xf>
    <xf numFmtId="1" fontId="3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vertical="center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2" fontId="3" fillId="2" borderId="0" xfId="0" applyNumberFormat="1" applyFont="1" applyFill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vertical="center"/>
    </xf>
    <xf numFmtId="49" fontId="1" fillId="2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11" fillId="2" borderId="5" xfId="0" applyFont="1" applyFill="1" applyBorder="1" applyAlignment="1">
      <alignment vertical="center"/>
    </xf>
    <xf numFmtId="2" fontId="12" fillId="2" borderId="5" xfId="0" applyNumberFormat="1" applyFont="1" applyFill="1" applyBorder="1" applyAlignment="1">
      <alignment horizontal="center" vertical="center"/>
    </xf>
    <xf numFmtId="1" fontId="13" fillId="2" borderId="6" xfId="0" applyNumberFormat="1" applyFont="1" applyFill="1" applyBorder="1" applyAlignment="1">
      <alignment horizontal="right" vertical="center"/>
    </xf>
    <xf numFmtId="1" fontId="11" fillId="2" borderId="5" xfId="0" applyNumberFormat="1" applyFont="1" applyFill="1" applyBorder="1" applyAlignment="1">
      <alignment horizontal="center" vertical="center"/>
    </xf>
    <xf numFmtId="2" fontId="11" fillId="2" borderId="5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1" fontId="12" fillId="2" borderId="7" xfId="0" applyNumberFormat="1" applyFont="1" applyFill="1" applyBorder="1" applyAlignment="1">
      <alignment horizontal="center" vertical="center"/>
    </xf>
    <xf numFmtId="1" fontId="10" fillId="2" borderId="5" xfId="0" applyNumberFormat="1" applyFont="1" applyFill="1" applyBorder="1" applyAlignment="1">
      <alignment horizontal="center" vertical="center" wrapText="1"/>
    </xf>
    <xf numFmtId="1" fontId="13" fillId="2" borderId="6" xfId="0" applyNumberFormat="1" applyFont="1" applyFill="1" applyBorder="1" applyAlignment="1">
      <alignment horizontal="center" vertical="center"/>
    </xf>
    <xf numFmtId="2" fontId="10" fillId="2" borderId="5" xfId="0" applyNumberFormat="1" applyFont="1" applyFill="1" applyBorder="1" applyAlignment="1">
      <alignment horizontal="left" vertical="center"/>
    </xf>
    <xf numFmtId="0" fontId="10" fillId="2" borderId="5" xfId="0" applyNumberFormat="1" applyFont="1" applyFill="1" applyBorder="1" applyAlignment="1">
      <alignment horizontal="center" vertical="center" wrapText="1"/>
    </xf>
    <xf numFmtId="0" fontId="10" fillId="2" borderId="10" xfId="0" applyNumberFormat="1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1" fontId="10" fillId="2" borderId="5" xfId="0" applyNumberFormat="1" applyFont="1" applyFill="1" applyBorder="1" applyAlignment="1">
      <alignment horizontal="center" vertical="center"/>
    </xf>
    <xf numFmtId="1" fontId="12" fillId="2" borderId="5" xfId="0" applyNumberFormat="1" applyFont="1" applyFill="1" applyBorder="1" applyAlignment="1">
      <alignment horizontal="center" vertical="center"/>
    </xf>
    <xf numFmtId="2" fontId="12" fillId="2" borderId="8" xfId="0" applyNumberFormat="1" applyFont="1" applyFill="1" applyBorder="1" applyAlignment="1">
      <alignment horizontal="center" vertical="center"/>
    </xf>
    <xf numFmtId="1" fontId="10" fillId="2" borderId="11" xfId="0" applyNumberFormat="1" applyFont="1" applyFill="1" applyBorder="1" applyAlignment="1">
      <alignment horizontal="center" vertical="center"/>
    </xf>
    <xf numFmtId="2" fontId="11" fillId="3" borderId="5" xfId="0" applyNumberFormat="1" applyFont="1" applyFill="1" applyBorder="1" applyAlignment="1">
      <alignment horizontal="center" vertical="center"/>
    </xf>
    <xf numFmtId="0" fontId="11" fillId="2" borderId="5" xfId="0" applyNumberFormat="1" applyFont="1" applyFill="1" applyBorder="1" applyAlignment="1">
      <alignment horizontal="center" vertical="center" wrapText="1"/>
    </xf>
    <xf numFmtId="0" fontId="14" fillId="2" borderId="10" xfId="0" applyNumberFormat="1" applyFont="1" applyFill="1" applyBorder="1" applyAlignment="1">
      <alignment horizontal="center" vertical="center"/>
    </xf>
    <xf numFmtId="1" fontId="15" fillId="2" borderId="12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vertical="center"/>
    </xf>
    <xf numFmtId="49" fontId="10" fillId="2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right" vertical="center"/>
    </xf>
    <xf numFmtId="2" fontId="10" fillId="2" borderId="6" xfId="0" applyNumberFormat="1" applyFont="1" applyFill="1" applyBorder="1" applyAlignment="1">
      <alignment horizontal="center" vertical="center" wrapText="1"/>
    </xf>
    <xf numFmtId="0" fontId="10" fillId="2" borderId="8" xfId="0" applyNumberFormat="1" applyFont="1" applyFill="1" applyBorder="1" applyAlignment="1">
      <alignment horizontal="left" vertical="center" wrapText="1"/>
    </xf>
    <xf numFmtId="0" fontId="10" fillId="2" borderId="10" xfId="0" applyNumberFormat="1" applyFont="1" applyFill="1" applyBorder="1" applyAlignment="1">
      <alignment horizontal="center" vertical="center" wrapText="1"/>
    </xf>
    <xf numFmtId="0" fontId="10" fillId="2" borderId="6" xfId="0" applyNumberFormat="1" applyFont="1" applyFill="1" applyBorder="1" applyAlignment="1">
      <alignment horizontal="right" vertical="center" wrapText="1"/>
    </xf>
    <xf numFmtId="2" fontId="10" fillId="2" borderId="5" xfId="0" applyNumberFormat="1" applyFont="1" applyFill="1" applyBorder="1" applyAlignment="1">
      <alignment horizontal="center" vertical="center" wrapText="1"/>
    </xf>
    <xf numFmtId="0" fontId="10" fillId="2" borderId="10" xfId="0" applyNumberFormat="1" applyFont="1" applyFill="1" applyBorder="1" applyAlignment="1">
      <alignment vertical="center" wrapText="1"/>
    </xf>
    <xf numFmtId="0" fontId="10" fillId="2" borderId="6" xfId="0" applyNumberFormat="1" applyFont="1" applyFill="1" applyBorder="1" applyAlignment="1">
      <alignment vertical="center" wrapText="1"/>
    </xf>
    <xf numFmtId="2" fontId="10" fillId="2" borderId="6" xfId="0" applyNumberFormat="1" applyFont="1" applyFill="1" applyBorder="1" applyAlignment="1">
      <alignment horizontal="center" vertical="center"/>
    </xf>
    <xf numFmtId="2" fontId="10" fillId="2" borderId="9" xfId="0" applyNumberFormat="1" applyFont="1" applyFill="1" applyBorder="1" applyAlignment="1">
      <alignment horizontal="center" vertical="center"/>
    </xf>
    <xf numFmtId="0" fontId="10" fillId="2" borderId="7" xfId="0" applyNumberFormat="1" applyFont="1" applyFill="1" applyBorder="1" applyAlignment="1">
      <alignment horizontal="left" vertical="center" wrapText="1"/>
    </xf>
    <xf numFmtId="2" fontId="11" fillId="2" borderId="5" xfId="0" applyNumberFormat="1" applyFont="1" applyFill="1" applyBorder="1" applyAlignment="1">
      <alignment horizontal="right" vertical="center"/>
    </xf>
    <xf numFmtId="0" fontId="10" fillId="2" borderId="9" xfId="0" applyNumberFormat="1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10" fillId="2" borderId="13" xfId="0" applyNumberFormat="1" applyFont="1" applyFill="1" applyBorder="1" applyAlignment="1">
      <alignment horizontal="center" vertical="center" wrapText="1"/>
    </xf>
    <xf numFmtId="49" fontId="10" fillId="2" borderId="14" xfId="0" applyNumberFormat="1" applyFont="1" applyFill="1" applyBorder="1" applyAlignment="1">
      <alignment horizontal="center" vertical="center" wrapText="1"/>
    </xf>
    <xf numFmtId="49" fontId="10" fillId="2" borderId="1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6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/>
    </xf>
    <xf numFmtId="2" fontId="13" fillId="2" borderId="5" xfId="0" applyNumberFormat="1" applyFont="1" applyFill="1" applyBorder="1" applyAlignment="1">
      <alignment horizontal="center" vertical="center"/>
    </xf>
    <xf numFmtId="2" fontId="10" fillId="2" borderId="5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1" fontId="13" fillId="2" borderId="7" xfId="0" applyNumberFormat="1" applyFont="1" applyFill="1" applyBorder="1" applyAlignment="1">
      <alignment horizontal="center" vertical="center"/>
    </xf>
    <xf numFmtId="1" fontId="13" fillId="2" borderId="5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vertical="center"/>
    </xf>
    <xf numFmtId="2" fontId="10" fillId="2" borderId="12" xfId="0" applyNumberFormat="1" applyFont="1" applyFill="1" applyBorder="1" applyAlignment="1">
      <alignment horizontal="center" vertical="center"/>
    </xf>
    <xf numFmtId="2" fontId="10" fillId="3" borderId="5" xfId="0" applyNumberFormat="1" applyFont="1" applyFill="1" applyBorder="1" applyAlignment="1">
      <alignment horizontal="center" vertical="center"/>
    </xf>
    <xf numFmtId="0" fontId="10" fillId="2" borderId="10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 wrapText="1"/>
    </xf>
    <xf numFmtId="0" fontId="10" fillId="2" borderId="10" xfId="0" applyNumberFormat="1" applyFont="1" applyFill="1" applyBorder="1" applyAlignment="1">
      <alignment horizontal="left" vertical="center" wrapText="1"/>
    </xf>
    <xf numFmtId="2" fontId="10" fillId="2" borderId="5" xfId="0" applyNumberFormat="1" applyFont="1" applyFill="1" applyBorder="1" applyAlignment="1">
      <alignment horizontal="right" vertical="center"/>
    </xf>
    <xf numFmtId="0" fontId="10" fillId="2" borderId="16" xfId="0" applyFont="1" applyFill="1" applyBorder="1" applyAlignment="1">
      <alignment horizontal="left" vertical="center" wrapText="1"/>
    </xf>
    <xf numFmtId="0" fontId="10" fillId="2" borderId="20" xfId="0" applyNumberFormat="1" applyFont="1" applyFill="1" applyBorder="1" applyAlignment="1">
      <alignment horizontal="center" vertical="center" wrapText="1"/>
    </xf>
    <xf numFmtId="0" fontId="10" fillId="2" borderId="7" xfId="0" applyNumberFormat="1" applyFont="1" applyFill="1" applyBorder="1" applyAlignment="1">
      <alignment horizontal="center" vertical="center" wrapText="1"/>
    </xf>
    <xf numFmtId="2" fontId="24" fillId="0" borderId="0" xfId="0" applyNumberFormat="1" applyFont="1" applyAlignment="1"/>
    <xf numFmtId="2" fontId="25" fillId="0" borderId="0" xfId="0" applyNumberFormat="1" applyFont="1" applyAlignment="1"/>
    <xf numFmtId="2" fontId="24" fillId="0" borderId="0" xfId="0" applyNumberFormat="1" applyFont="1" applyAlignment="1">
      <alignment horizontal="center"/>
    </xf>
    <xf numFmtId="2" fontId="3" fillId="3" borderId="5" xfId="0" applyNumberFormat="1" applyFont="1" applyFill="1" applyBorder="1" applyAlignment="1">
      <alignment horizontal="center" vertical="center"/>
    </xf>
    <xf numFmtId="2" fontId="26" fillId="0" borderId="0" xfId="0" applyNumberFormat="1" applyFont="1" applyAlignment="1"/>
    <xf numFmtId="1" fontId="27" fillId="0" borderId="0" xfId="0" applyNumberFormat="1" applyFont="1" applyAlignment="1">
      <alignment horizontal="center" wrapText="1"/>
    </xf>
    <xf numFmtId="0" fontId="24" fillId="0" borderId="0" xfId="0" applyNumberFormat="1" applyFont="1" applyBorder="1" applyAlignment="1">
      <alignment horizontal="center"/>
    </xf>
    <xf numFmtId="2" fontId="2" fillId="2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Border="1" applyAlignment="1">
      <alignment horizontal="left"/>
    </xf>
    <xf numFmtId="0" fontId="24" fillId="0" borderId="0" xfId="0" applyNumberFormat="1" applyFont="1" applyBorder="1" applyAlignment="1"/>
    <xf numFmtId="0" fontId="24" fillId="2" borderId="0" xfId="0" applyNumberFormat="1" applyFont="1" applyFill="1" applyBorder="1" applyAlignment="1"/>
    <xf numFmtId="0" fontId="24" fillId="0" borderId="0" xfId="0" applyNumberFormat="1" applyFont="1" applyAlignment="1">
      <alignment horizontal="left"/>
    </xf>
    <xf numFmtId="0" fontId="28" fillId="2" borderId="0" xfId="0" applyNumberFormat="1" applyFont="1" applyFill="1" applyAlignment="1">
      <alignment wrapText="1"/>
    </xf>
    <xf numFmtId="0" fontId="25" fillId="0" borderId="0" xfId="0" applyNumberFormat="1" applyFont="1" applyBorder="1" applyAlignment="1">
      <alignment horizontal="center" wrapText="1"/>
    </xf>
    <xf numFmtId="0" fontId="24" fillId="0" borderId="0" xfId="0" applyNumberFormat="1" applyFont="1" applyAlignment="1">
      <alignment wrapText="1"/>
    </xf>
    <xf numFmtId="0" fontId="24" fillId="2" borderId="0" xfId="0" applyNumberFormat="1" applyFont="1" applyFill="1" applyAlignment="1">
      <alignment horizontal="center" wrapText="1"/>
    </xf>
    <xf numFmtId="0" fontId="24" fillId="0" borderId="0" xfId="0" applyNumberFormat="1" applyFont="1" applyAlignment="1">
      <alignment horizontal="center"/>
    </xf>
    <xf numFmtId="0" fontId="2" fillId="2" borderId="0" xfId="0" applyFont="1" applyFill="1" applyAlignment="1">
      <alignment vertical="center"/>
    </xf>
    <xf numFmtId="0" fontId="3" fillId="2" borderId="5" xfId="0" applyFont="1" applyFill="1" applyBorder="1" applyAlignment="1">
      <alignment vertical="center"/>
    </xf>
    <xf numFmtId="2" fontId="4" fillId="2" borderId="5" xfId="0" applyNumberFormat="1" applyFont="1" applyFill="1" applyBorder="1" applyAlignment="1">
      <alignment horizontal="center" vertical="center"/>
    </xf>
    <xf numFmtId="1" fontId="6" fillId="2" borderId="6" xfId="0" applyNumberFormat="1" applyFont="1" applyFill="1" applyBorder="1" applyAlignment="1">
      <alignment horizontal="right" vertical="center"/>
    </xf>
    <xf numFmtId="1" fontId="3" fillId="2" borderId="5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 wrapText="1"/>
    </xf>
    <xf numFmtId="1" fontId="6" fillId="2" borderId="6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right" vertical="center" wrapText="1"/>
    </xf>
    <xf numFmtId="0" fontId="2" fillId="2" borderId="10" xfId="0" applyNumberFormat="1" applyFont="1" applyFill="1" applyBorder="1" applyAlignment="1">
      <alignment vertical="center" wrapText="1"/>
    </xf>
    <xf numFmtId="0" fontId="2" fillId="2" borderId="6" xfId="0" applyNumberFormat="1" applyFont="1" applyFill="1" applyBorder="1" applyAlignment="1">
      <alignment vertical="center" wrapText="1"/>
    </xf>
    <xf numFmtId="2" fontId="2" fillId="2" borderId="6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left" vertical="center" wrapText="1"/>
    </xf>
    <xf numFmtId="2" fontId="3" fillId="2" borderId="5" xfId="0" applyNumberFormat="1" applyFont="1" applyFill="1" applyBorder="1" applyAlignment="1">
      <alignment horizontal="right" vertical="center"/>
    </xf>
    <xf numFmtId="0" fontId="2" fillId="2" borderId="9" xfId="0" applyNumberFormat="1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 wrapText="1"/>
    </xf>
    <xf numFmtId="2" fontId="29" fillId="0" borderId="0" xfId="0" applyNumberFormat="1" applyFont="1" applyAlignment="1"/>
    <xf numFmtId="2" fontId="29" fillId="0" borderId="0" xfId="0" applyNumberFormat="1" applyFont="1" applyAlignment="1">
      <alignment horizontal="center"/>
    </xf>
    <xf numFmtId="2" fontId="21" fillId="3" borderId="5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/>
    <xf numFmtId="1" fontId="30" fillId="0" borderId="0" xfId="0" applyNumberFormat="1" applyFont="1" applyAlignment="1">
      <alignment horizontal="center" wrapText="1"/>
    </xf>
    <xf numFmtId="2" fontId="19" fillId="2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Border="1" applyAlignment="1">
      <alignment horizontal="left"/>
    </xf>
    <xf numFmtId="0" fontId="29" fillId="0" borderId="0" xfId="0" applyNumberFormat="1" applyFont="1" applyBorder="1" applyAlignment="1"/>
    <xf numFmtId="0" fontId="19" fillId="0" borderId="0" xfId="0" applyNumberFormat="1" applyFont="1" applyBorder="1" applyAlignment="1">
      <alignment horizontal="left"/>
    </xf>
    <xf numFmtId="0" fontId="29" fillId="2" borderId="0" xfId="0" applyNumberFormat="1" applyFont="1" applyFill="1" applyBorder="1" applyAlignment="1"/>
    <xf numFmtId="0" fontId="29" fillId="0" borderId="0" xfId="0" applyNumberFormat="1" applyFont="1" applyAlignment="1">
      <alignment horizontal="left"/>
    </xf>
    <xf numFmtId="0" fontId="32" fillId="2" borderId="0" xfId="0" applyNumberFormat="1" applyFont="1" applyFill="1" applyAlignment="1">
      <alignment wrapText="1"/>
    </xf>
    <xf numFmtId="0" fontId="29" fillId="0" borderId="0" xfId="0" applyNumberFormat="1" applyFont="1" applyAlignment="1">
      <alignment wrapText="1"/>
    </xf>
    <xf numFmtId="0" fontId="29" fillId="2" borderId="0" xfId="0" applyNumberFormat="1" applyFont="1" applyFill="1" applyAlignment="1">
      <alignment horizontal="center" wrapText="1"/>
    </xf>
    <xf numFmtId="0" fontId="29" fillId="0" borderId="0" xfId="0" applyNumberFormat="1" applyFont="1" applyAlignment="1">
      <alignment horizontal="center"/>
    </xf>
    <xf numFmtId="2" fontId="2" fillId="0" borderId="0" xfId="0" applyNumberFormat="1" applyFont="1" applyAlignment="1"/>
    <xf numFmtId="2" fontId="19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 wrapText="1"/>
    </xf>
    <xf numFmtId="0" fontId="33" fillId="0" borderId="0" xfId="0" applyNumberFormat="1" applyFont="1" applyBorder="1" applyAlignment="1">
      <alignment horizontal="left" wrapText="1"/>
    </xf>
    <xf numFmtId="0" fontId="33" fillId="0" borderId="0" xfId="0" applyNumberFormat="1" applyFont="1" applyBorder="1" applyAlignment="1">
      <alignment wrapText="1"/>
    </xf>
    <xf numFmtId="0" fontId="33" fillId="2" borderId="0" xfId="0" applyNumberFormat="1" applyFont="1" applyFill="1" applyBorder="1" applyAlignment="1">
      <alignment wrapText="1"/>
    </xf>
    <xf numFmtId="0" fontId="19" fillId="0" borderId="0" xfId="0" applyNumberFormat="1" applyFont="1" applyAlignment="1">
      <alignment horizontal="left"/>
    </xf>
    <xf numFmtId="0" fontId="19" fillId="0" borderId="0" xfId="0" applyNumberFormat="1" applyFont="1" applyAlignment="1">
      <alignment wrapText="1"/>
    </xf>
    <xf numFmtId="0" fontId="19" fillId="0" borderId="0" xfId="0" applyNumberFormat="1" applyFont="1" applyBorder="1" applyAlignment="1">
      <alignment horizontal="center" wrapText="1"/>
    </xf>
    <xf numFmtId="0" fontId="19" fillId="0" borderId="0" xfId="0" quotePrefix="1" applyNumberFormat="1" applyFont="1" applyBorder="1" applyAlignment="1">
      <alignment horizontal="left"/>
    </xf>
    <xf numFmtId="0" fontId="19" fillId="2" borderId="0" xfId="0" applyNumberFormat="1" applyFont="1" applyFill="1" applyAlignment="1">
      <alignment horizontal="center" wrapText="1"/>
    </xf>
    <xf numFmtId="0" fontId="19" fillId="0" borderId="0" xfId="0" applyNumberFormat="1" applyFont="1" applyAlignment="1">
      <alignment horizontal="center"/>
    </xf>
    <xf numFmtId="0" fontId="2" fillId="0" borderId="0" xfId="0" quotePrefix="1" applyNumberFormat="1" applyFont="1" applyBorder="1" applyAlignment="1">
      <alignment horizontal="left"/>
    </xf>
    <xf numFmtId="0" fontId="19" fillId="0" borderId="0" xfId="0" applyNumberFormat="1" applyFont="1" applyBorder="1" applyAlignment="1">
      <alignment horizontal="left" wrapText="1"/>
    </xf>
    <xf numFmtId="0" fontId="19" fillId="0" borderId="0" xfId="0" applyNumberFormat="1" applyFont="1" applyBorder="1" applyAlignment="1">
      <alignment wrapText="1"/>
    </xf>
    <xf numFmtId="0" fontId="19" fillId="2" borderId="0" xfId="0" applyNumberFormat="1" applyFont="1" applyFill="1" applyBorder="1" applyAlignment="1">
      <alignment wrapText="1"/>
    </xf>
    <xf numFmtId="2" fontId="3" fillId="3" borderId="23" xfId="0" applyNumberFormat="1" applyFont="1" applyFill="1" applyBorder="1" applyAlignment="1">
      <alignment horizontal="center" vertical="center"/>
    </xf>
    <xf numFmtId="0" fontId="29" fillId="0" borderId="0" xfId="0" applyNumberFormat="1" applyFont="1" applyBorder="1" applyAlignment="1">
      <alignment horizontal="left" wrapText="1"/>
    </xf>
    <xf numFmtId="0" fontId="29" fillId="0" borderId="0" xfId="0" applyNumberFormat="1" applyFont="1" applyBorder="1" applyAlignment="1">
      <alignment wrapText="1"/>
    </xf>
    <xf numFmtId="0" fontId="29" fillId="2" borderId="0" xfId="0" applyNumberFormat="1" applyFont="1" applyFill="1" applyBorder="1" applyAlignment="1">
      <alignment wrapText="1"/>
    </xf>
    <xf numFmtId="0" fontId="34" fillId="0" borderId="0" xfId="0" applyNumberFormat="1" applyFont="1" applyBorder="1" applyAlignment="1">
      <alignment horizontal="left"/>
    </xf>
    <xf numFmtId="0" fontId="16" fillId="2" borderId="16" xfId="0" applyFont="1" applyFill="1" applyBorder="1" applyAlignment="1">
      <alignment horizontal="left" vertical="center" wrapText="1"/>
    </xf>
    <xf numFmtId="0" fontId="13" fillId="6" borderId="0" xfId="0" applyFont="1" applyFill="1" applyAlignment="1">
      <alignment vertical="center"/>
    </xf>
    <xf numFmtId="0" fontId="12" fillId="6" borderId="0" xfId="0" applyFont="1" applyFill="1" applyBorder="1" applyAlignment="1">
      <alignment vertical="center"/>
    </xf>
    <xf numFmtId="0" fontId="12" fillId="6" borderId="23" xfId="0" applyFont="1" applyFill="1" applyBorder="1" applyAlignment="1">
      <alignment vertical="center"/>
    </xf>
    <xf numFmtId="2" fontId="12" fillId="6" borderId="23" xfId="0" applyNumberFormat="1" applyFont="1" applyFill="1" applyBorder="1" applyAlignment="1">
      <alignment horizontal="center" vertical="center"/>
    </xf>
    <xf numFmtId="1" fontId="13" fillId="6" borderId="24" xfId="0" applyNumberFormat="1" applyFont="1" applyFill="1" applyBorder="1" applyAlignment="1">
      <alignment horizontal="right" vertical="center"/>
    </xf>
    <xf numFmtId="1" fontId="12" fillId="6" borderId="24" xfId="0" applyNumberFormat="1" applyFont="1" applyFill="1" applyBorder="1" applyAlignment="1">
      <alignment horizontal="center" vertical="center"/>
    </xf>
    <xf numFmtId="0" fontId="12" fillId="6" borderId="23" xfId="0" applyFont="1" applyFill="1" applyBorder="1" applyAlignment="1">
      <alignment horizontal="center" vertical="center"/>
    </xf>
    <xf numFmtId="1" fontId="13" fillId="6" borderId="23" xfId="0" applyNumberFormat="1" applyFont="1" applyFill="1" applyBorder="1" applyAlignment="1">
      <alignment horizontal="center" vertical="center" wrapText="1"/>
    </xf>
    <xf numFmtId="1" fontId="13" fillId="6" borderId="24" xfId="0" applyNumberFormat="1" applyFont="1" applyFill="1" applyBorder="1" applyAlignment="1">
      <alignment horizontal="center" vertical="center"/>
    </xf>
    <xf numFmtId="0" fontId="12" fillId="6" borderId="24" xfId="0" applyNumberFormat="1" applyFont="1" applyFill="1" applyBorder="1" applyAlignment="1">
      <alignment horizontal="center" vertical="center" wrapText="1"/>
    </xf>
    <xf numFmtId="1" fontId="13" fillId="6" borderId="26" xfId="0" applyNumberFormat="1" applyFont="1" applyFill="1" applyBorder="1" applyAlignment="1">
      <alignment horizontal="right" vertical="center"/>
    </xf>
    <xf numFmtId="1" fontId="12" fillId="6" borderId="27" xfId="0" applyNumberFormat="1" applyFont="1" applyFill="1" applyBorder="1" applyAlignment="1">
      <alignment horizontal="center" vertical="center"/>
    </xf>
    <xf numFmtId="2" fontId="10" fillId="6" borderId="23" xfId="0" applyNumberFormat="1" applyFont="1" applyFill="1" applyBorder="1" applyAlignment="1">
      <alignment horizontal="left" vertical="center"/>
    </xf>
    <xf numFmtId="0" fontId="35" fillId="6" borderId="26" xfId="0" applyNumberFormat="1" applyFont="1" applyFill="1" applyBorder="1" applyAlignment="1">
      <alignment horizontal="center" vertical="center"/>
    </xf>
    <xf numFmtId="0" fontId="13" fillId="6" borderId="27" xfId="0" applyNumberFormat="1" applyFont="1" applyFill="1" applyBorder="1" applyAlignment="1">
      <alignment horizontal="left" vertical="center" wrapText="1"/>
    </xf>
    <xf numFmtId="49" fontId="36" fillId="6" borderId="26" xfId="0" applyNumberFormat="1" applyFont="1" applyFill="1" applyBorder="1" applyAlignment="1">
      <alignment horizontal="center" vertical="center"/>
    </xf>
    <xf numFmtId="1" fontId="38" fillId="6" borderId="27" xfId="0" applyNumberFormat="1" applyFont="1" applyFill="1" applyBorder="1" applyAlignment="1">
      <alignment horizontal="center" vertical="center" wrapText="1"/>
    </xf>
    <xf numFmtId="0" fontId="10" fillId="6" borderId="25" xfId="0" applyNumberFormat="1" applyFont="1" applyFill="1" applyBorder="1" applyAlignment="1">
      <alignment horizontal="left" vertical="center" wrapText="1"/>
    </xf>
    <xf numFmtId="0" fontId="10" fillId="6" borderId="26" xfId="0" applyNumberFormat="1" applyFont="1" applyFill="1" applyBorder="1" applyAlignment="1">
      <alignment vertical="center" wrapText="1"/>
    </xf>
    <xf numFmtId="0" fontId="10" fillId="6" borderId="26" xfId="0" applyNumberFormat="1" applyFont="1" applyFill="1" applyBorder="1" applyAlignment="1">
      <alignment horizontal="center" vertical="center" wrapText="1"/>
    </xf>
    <xf numFmtId="2" fontId="10" fillId="6" borderId="26" xfId="0" applyNumberFormat="1" applyFont="1" applyFill="1" applyBorder="1" applyAlignment="1">
      <alignment horizontal="center" vertical="center" wrapText="1"/>
    </xf>
    <xf numFmtId="49" fontId="10" fillId="6" borderId="26" xfId="0" applyNumberFormat="1" applyFont="1" applyFill="1" applyBorder="1" applyAlignment="1">
      <alignment horizontal="right" vertical="center" wrapText="1"/>
    </xf>
    <xf numFmtId="0" fontId="13" fillId="6" borderId="25" xfId="0" applyNumberFormat="1" applyFont="1" applyFill="1" applyBorder="1" applyAlignment="1">
      <alignment horizontal="center" vertical="center"/>
    </xf>
    <xf numFmtId="0" fontId="13" fillId="6" borderId="10" xfId="0" applyNumberFormat="1" applyFont="1" applyFill="1" applyBorder="1" applyAlignment="1">
      <alignment horizontal="left" vertical="center"/>
    </xf>
    <xf numFmtId="0" fontId="13" fillId="6" borderId="26" xfId="0" applyNumberFormat="1" applyFont="1" applyFill="1" applyBorder="1" applyAlignment="1">
      <alignment horizontal="left" vertical="center"/>
    </xf>
    <xf numFmtId="2" fontId="13" fillId="6" borderId="24" xfId="0" applyNumberFormat="1" applyFont="1" applyFill="1" applyBorder="1" applyAlignment="1">
      <alignment horizontal="right" vertical="center"/>
    </xf>
    <xf numFmtId="0" fontId="13" fillId="6" borderId="23" xfId="0" applyFont="1" applyFill="1" applyBorder="1" applyAlignment="1">
      <alignment vertical="center"/>
    </xf>
    <xf numFmtId="0" fontId="13" fillId="6" borderId="25" xfId="0" applyNumberFormat="1" applyFont="1" applyFill="1" applyBorder="1" applyAlignment="1">
      <alignment horizontal="left" vertical="center"/>
    </xf>
    <xf numFmtId="0" fontId="13" fillId="6" borderId="26" xfId="0" applyNumberFormat="1" applyFont="1" applyFill="1" applyBorder="1" applyAlignment="1">
      <alignment vertical="center"/>
    </xf>
    <xf numFmtId="0" fontId="13" fillId="6" borderId="24" xfId="0" applyNumberFormat="1" applyFont="1" applyFill="1" applyBorder="1" applyAlignment="1">
      <alignment horizontal="center" vertical="center" wrapText="1"/>
    </xf>
    <xf numFmtId="0" fontId="13" fillId="6" borderId="23" xfId="0" applyNumberFormat="1" applyFont="1" applyFill="1" applyBorder="1" applyAlignment="1">
      <alignment horizontal="center" vertical="center" wrapText="1"/>
    </xf>
    <xf numFmtId="0" fontId="13" fillId="6" borderId="23" xfId="0" applyNumberFormat="1" applyFont="1" applyFill="1" applyBorder="1" applyAlignment="1">
      <alignment vertical="center" wrapText="1"/>
    </xf>
    <xf numFmtId="0" fontId="13" fillId="6" borderId="23" xfId="0" applyFont="1" applyFill="1" applyBorder="1" applyAlignment="1">
      <alignment horizontal="left" vertical="center" wrapText="1"/>
    </xf>
    <xf numFmtId="0" fontId="13" fillId="6" borderId="23" xfId="0" applyNumberFormat="1" applyFont="1" applyFill="1" applyBorder="1" applyAlignment="1">
      <alignment horizontal="left" vertical="center" wrapText="1"/>
    </xf>
    <xf numFmtId="49" fontId="13" fillId="6" borderId="23" xfId="0" applyNumberFormat="1" applyFont="1" applyFill="1" applyBorder="1" applyAlignment="1">
      <alignment horizontal="center" vertical="center" wrapText="1"/>
    </xf>
    <xf numFmtId="2" fontId="36" fillId="6" borderId="23" xfId="0" applyNumberFormat="1" applyFont="1" applyFill="1" applyBorder="1" applyAlignment="1">
      <alignment horizontal="center" vertical="center"/>
    </xf>
    <xf numFmtId="0" fontId="13" fillId="6" borderId="23" xfId="0" applyFont="1" applyFill="1" applyBorder="1" applyAlignment="1">
      <alignment horizontal="left" vertical="center"/>
    </xf>
    <xf numFmtId="0" fontId="13" fillId="6" borderId="25" xfId="0" applyFont="1" applyFill="1" applyBorder="1" applyAlignment="1">
      <alignment horizontal="center" vertical="center"/>
    </xf>
    <xf numFmtId="0" fontId="13" fillId="6" borderId="23" xfId="0" applyFont="1" applyFill="1" applyBorder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10" fillId="4" borderId="5" xfId="0" applyFont="1" applyFill="1" applyBorder="1" applyAlignment="1">
      <alignment vertical="center"/>
    </xf>
    <xf numFmtId="2" fontId="13" fillId="4" borderId="5" xfId="0" applyNumberFormat="1" applyFont="1" applyFill="1" applyBorder="1" applyAlignment="1">
      <alignment horizontal="center" vertical="center"/>
    </xf>
    <xf numFmtId="1" fontId="13" fillId="4" borderId="6" xfId="0" applyNumberFormat="1" applyFont="1" applyFill="1" applyBorder="1" applyAlignment="1">
      <alignment horizontal="right" vertical="center"/>
    </xf>
    <xf numFmtId="1" fontId="10" fillId="4" borderId="5" xfId="0" applyNumberFormat="1" applyFont="1" applyFill="1" applyBorder="1" applyAlignment="1">
      <alignment horizontal="center" vertical="center"/>
    </xf>
    <xf numFmtId="2" fontId="10" fillId="4" borderId="5" xfId="0" applyNumberFormat="1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1" fontId="13" fillId="4" borderId="7" xfId="0" applyNumberFormat="1" applyFont="1" applyFill="1" applyBorder="1" applyAlignment="1">
      <alignment horizontal="center" vertical="center"/>
    </xf>
    <xf numFmtId="1" fontId="10" fillId="4" borderId="5" xfId="0" applyNumberFormat="1" applyFont="1" applyFill="1" applyBorder="1" applyAlignment="1">
      <alignment horizontal="center" vertical="center" wrapText="1"/>
    </xf>
    <xf numFmtId="0" fontId="13" fillId="4" borderId="5" xfId="0" applyNumberFormat="1" applyFont="1" applyFill="1" applyBorder="1" applyAlignment="1">
      <alignment horizontal="center" vertical="center" wrapText="1"/>
    </xf>
    <xf numFmtId="2" fontId="10" fillId="4" borderId="5" xfId="0" applyNumberFormat="1" applyFont="1" applyFill="1" applyBorder="1" applyAlignment="1">
      <alignment horizontal="left" vertical="center"/>
    </xf>
    <xf numFmtId="0" fontId="10" fillId="4" borderId="5" xfId="0" applyNumberFormat="1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/>
    </xf>
    <xf numFmtId="1" fontId="13" fillId="4" borderId="5" xfId="0" applyNumberFormat="1" applyFont="1" applyFill="1" applyBorder="1" applyAlignment="1">
      <alignment horizontal="center" vertical="center"/>
    </xf>
    <xf numFmtId="2" fontId="13" fillId="4" borderId="8" xfId="0" applyNumberFormat="1" applyFont="1" applyFill="1" applyBorder="1" applyAlignment="1">
      <alignment horizontal="center" vertical="center"/>
    </xf>
    <xf numFmtId="1" fontId="10" fillId="4" borderId="11" xfId="0" applyNumberFormat="1" applyFont="1" applyFill="1" applyBorder="1" applyAlignment="1">
      <alignment horizontal="center" vertical="center"/>
    </xf>
    <xf numFmtId="0" fontId="10" fillId="4" borderId="10" xfId="0" applyNumberFormat="1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 wrapText="1"/>
    </xf>
    <xf numFmtId="0" fontId="10" fillId="4" borderId="8" xfId="0" applyNumberFormat="1" applyFont="1" applyFill="1" applyBorder="1" applyAlignment="1">
      <alignment horizontal="left" vertical="center"/>
    </xf>
    <xf numFmtId="49" fontId="10" fillId="4" borderId="10" xfId="0" applyNumberFormat="1" applyFont="1" applyFill="1" applyBorder="1" applyAlignment="1">
      <alignment vertical="center"/>
    </xf>
    <xf numFmtId="49" fontId="10" fillId="4" borderId="10" xfId="0" applyNumberFormat="1" applyFont="1" applyFill="1" applyBorder="1" applyAlignment="1">
      <alignment horizontal="center" vertical="center"/>
    </xf>
    <xf numFmtId="2" fontId="10" fillId="4" borderId="10" xfId="0" applyNumberFormat="1" applyFont="1" applyFill="1" applyBorder="1" applyAlignment="1">
      <alignment horizontal="center" vertical="center"/>
    </xf>
    <xf numFmtId="49" fontId="10" fillId="4" borderId="6" xfId="0" applyNumberFormat="1" applyFont="1" applyFill="1" applyBorder="1" applyAlignment="1">
      <alignment horizontal="right" vertical="center"/>
    </xf>
    <xf numFmtId="2" fontId="10" fillId="4" borderId="6" xfId="0" applyNumberFormat="1" applyFont="1" applyFill="1" applyBorder="1" applyAlignment="1">
      <alignment horizontal="center" vertical="center" wrapText="1"/>
    </xf>
    <xf numFmtId="0" fontId="10" fillId="4" borderId="8" xfId="0" applyNumberFormat="1" applyFont="1" applyFill="1" applyBorder="1" applyAlignment="1">
      <alignment horizontal="left" vertical="center" wrapText="1"/>
    </xf>
    <xf numFmtId="0" fontId="10" fillId="4" borderId="10" xfId="0" applyNumberFormat="1" applyFont="1" applyFill="1" applyBorder="1" applyAlignment="1">
      <alignment horizontal="center" vertical="center" wrapText="1"/>
    </xf>
    <xf numFmtId="0" fontId="10" fillId="4" borderId="6" xfId="0" applyNumberFormat="1" applyFont="1" applyFill="1" applyBorder="1" applyAlignment="1">
      <alignment horizontal="right" vertical="center" wrapText="1"/>
    </xf>
    <xf numFmtId="2" fontId="10" fillId="4" borderId="5" xfId="0" applyNumberFormat="1" applyFont="1" applyFill="1" applyBorder="1" applyAlignment="1">
      <alignment horizontal="center" vertical="center" wrapText="1"/>
    </xf>
    <xf numFmtId="0" fontId="10" fillId="4" borderId="10" xfId="0" applyNumberFormat="1" applyFont="1" applyFill="1" applyBorder="1" applyAlignment="1">
      <alignment vertical="center" wrapText="1"/>
    </xf>
    <xf numFmtId="0" fontId="10" fillId="4" borderId="6" xfId="0" applyNumberFormat="1" applyFont="1" applyFill="1" applyBorder="1" applyAlignment="1">
      <alignment vertical="center" wrapText="1"/>
    </xf>
    <xf numFmtId="2" fontId="10" fillId="4" borderId="6" xfId="0" applyNumberFormat="1" applyFont="1" applyFill="1" applyBorder="1" applyAlignment="1">
      <alignment horizontal="center" vertical="center"/>
    </xf>
    <xf numFmtId="2" fontId="10" fillId="4" borderId="9" xfId="0" applyNumberFormat="1" applyFont="1" applyFill="1" applyBorder="1" applyAlignment="1">
      <alignment horizontal="center" vertical="center"/>
    </xf>
    <xf numFmtId="0" fontId="10" fillId="4" borderId="7" xfId="0" applyNumberFormat="1" applyFont="1" applyFill="1" applyBorder="1" applyAlignment="1">
      <alignment horizontal="left" vertical="center" wrapText="1"/>
    </xf>
    <xf numFmtId="2" fontId="10" fillId="4" borderId="5" xfId="0" applyNumberFormat="1" applyFont="1" applyFill="1" applyBorder="1" applyAlignment="1">
      <alignment horizontal="right" vertical="center"/>
    </xf>
    <xf numFmtId="0" fontId="10" fillId="4" borderId="9" xfId="0" applyNumberFormat="1" applyFont="1" applyFill="1" applyBorder="1" applyAlignment="1">
      <alignment horizontal="left"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0" fillId="4" borderId="13" xfId="0" applyNumberFormat="1" applyFont="1" applyFill="1" applyBorder="1" applyAlignment="1">
      <alignment horizontal="center" vertical="center" wrapText="1"/>
    </xf>
    <xf numFmtId="49" fontId="10" fillId="4" borderId="14" xfId="0" applyNumberFormat="1" applyFont="1" applyFill="1" applyBorder="1" applyAlignment="1">
      <alignment horizontal="center" vertical="center" wrapText="1"/>
    </xf>
    <xf numFmtId="49" fontId="10" fillId="4" borderId="15" xfId="0" applyNumberFormat="1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10" fillId="4" borderId="6" xfId="0" applyNumberFormat="1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vertical="center"/>
    </xf>
    <xf numFmtId="0" fontId="13" fillId="6" borderId="10" xfId="0" applyFont="1" applyFill="1" applyBorder="1" applyAlignment="1">
      <alignment horizontal="center" vertical="center"/>
    </xf>
    <xf numFmtId="2" fontId="12" fillId="6" borderId="5" xfId="0" applyNumberFormat="1" applyFont="1" applyFill="1" applyBorder="1" applyAlignment="1">
      <alignment horizontal="center" vertical="center"/>
    </xf>
    <xf numFmtId="1" fontId="13" fillId="6" borderId="10" xfId="0" applyNumberFormat="1" applyFont="1" applyFill="1" applyBorder="1" applyAlignment="1">
      <alignment horizontal="right" vertical="center" wrapText="1"/>
    </xf>
    <xf numFmtId="1" fontId="11" fillId="6" borderId="11" xfId="0" applyNumberFormat="1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" fontId="12" fillId="6" borderId="6" xfId="0" applyNumberFormat="1" applyFont="1" applyFill="1" applyBorder="1" applyAlignment="1">
      <alignment horizontal="center" vertical="center"/>
    </xf>
    <xf numFmtId="1" fontId="13" fillId="6" borderId="5" xfId="0" applyNumberFormat="1" applyFont="1" applyFill="1" applyBorder="1" applyAlignment="1">
      <alignment horizontal="center" vertical="center" wrapText="1"/>
    </xf>
    <xf numFmtId="1" fontId="13" fillId="6" borderId="6" xfId="0" applyNumberFormat="1" applyFont="1" applyFill="1" applyBorder="1" applyAlignment="1">
      <alignment horizontal="center" vertical="center"/>
    </xf>
    <xf numFmtId="0" fontId="12" fillId="6" borderId="6" xfId="0" applyNumberFormat="1" applyFont="1" applyFill="1" applyBorder="1" applyAlignment="1">
      <alignment horizontal="center" vertical="center" wrapText="1"/>
    </xf>
    <xf numFmtId="2" fontId="10" fillId="6" borderId="5" xfId="0" applyNumberFormat="1" applyFont="1" applyFill="1" applyBorder="1" applyAlignment="1">
      <alignment horizontal="left" vertical="center"/>
    </xf>
    <xf numFmtId="0" fontId="35" fillId="6" borderId="10" xfId="0" applyNumberFormat="1" applyFont="1" applyFill="1" applyBorder="1" applyAlignment="1">
      <alignment horizontal="center" vertical="center"/>
    </xf>
    <xf numFmtId="0" fontId="13" fillId="6" borderId="11" xfId="0" applyNumberFormat="1" applyFont="1" applyFill="1" applyBorder="1" applyAlignment="1">
      <alignment horizontal="left" vertical="center" wrapText="1"/>
    </xf>
    <xf numFmtId="49" fontId="36" fillId="6" borderId="10" xfId="0" applyNumberFormat="1" applyFont="1" applyFill="1" applyBorder="1" applyAlignment="1">
      <alignment horizontal="center" vertical="center"/>
    </xf>
    <xf numFmtId="1" fontId="38" fillId="6" borderId="11" xfId="0" applyNumberFormat="1" applyFont="1" applyFill="1" applyBorder="1" applyAlignment="1">
      <alignment horizontal="center" vertical="center" wrapText="1"/>
    </xf>
    <xf numFmtId="0" fontId="13" fillId="6" borderId="8" xfId="0" applyNumberFormat="1" applyFont="1" applyFill="1" applyBorder="1" applyAlignment="1">
      <alignment horizontal="left" vertical="center" wrapText="1"/>
    </xf>
    <xf numFmtId="0" fontId="13" fillId="6" borderId="10" xfId="0" applyNumberFormat="1" applyFont="1" applyFill="1" applyBorder="1" applyAlignment="1">
      <alignment vertical="center" wrapText="1"/>
    </xf>
    <xf numFmtId="0" fontId="13" fillId="6" borderId="10" xfId="0" applyNumberFormat="1" applyFont="1" applyFill="1" applyBorder="1" applyAlignment="1">
      <alignment horizontal="center" vertical="center" wrapText="1"/>
    </xf>
    <xf numFmtId="0" fontId="13" fillId="6" borderId="10" xfId="0" applyNumberFormat="1" applyFont="1" applyFill="1" applyBorder="1" applyAlignment="1">
      <alignment horizontal="center" vertical="center"/>
    </xf>
    <xf numFmtId="49" fontId="13" fillId="6" borderId="10" xfId="0" applyNumberFormat="1" applyFont="1" applyFill="1" applyBorder="1" applyAlignment="1">
      <alignment horizontal="right" vertical="center"/>
    </xf>
    <xf numFmtId="0" fontId="13" fillId="6" borderId="5" xfId="0" applyNumberFormat="1" applyFont="1" applyFill="1" applyBorder="1" applyAlignment="1">
      <alignment horizontal="center" vertical="center"/>
    </xf>
    <xf numFmtId="0" fontId="13" fillId="6" borderId="8" xfId="0" applyNumberFormat="1" applyFont="1" applyFill="1" applyBorder="1" applyAlignment="1">
      <alignment horizontal="left" vertical="center"/>
    </xf>
    <xf numFmtId="2" fontId="13" fillId="6" borderId="6" xfId="0" applyNumberFormat="1" applyFont="1" applyFill="1" applyBorder="1" applyAlignment="1">
      <alignment horizontal="right" vertical="center"/>
    </xf>
    <xf numFmtId="0" fontId="13" fillId="6" borderId="5" xfId="0" applyFont="1" applyFill="1" applyBorder="1" applyAlignment="1">
      <alignment vertical="center"/>
    </xf>
    <xf numFmtId="0" fontId="13" fillId="6" borderId="10" xfId="0" applyNumberFormat="1" applyFont="1" applyFill="1" applyBorder="1" applyAlignment="1">
      <alignment vertical="center"/>
    </xf>
    <xf numFmtId="0" fontId="13" fillId="6" borderId="6" xfId="0" applyNumberFormat="1" applyFont="1" applyFill="1" applyBorder="1" applyAlignment="1">
      <alignment horizontal="center" vertical="center" wrapText="1"/>
    </xf>
    <xf numFmtId="0" fontId="13" fillId="6" borderId="9" xfId="0" applyNumberFormat="1" applyFont="1" applyFill="1" applyBorder="1" applyAlignment="1">
      <alignment horizontal="center" vertical="center" wrapText="1"/>
    </xf>
    <xf numFmtId="2" fontId="12" fillId="6" borderId="7" xfId="0" applyNumberFormat="1" applyFont="1" applyFill="1" applyBorder="1" applyAlignment="1">
      <alignment horizontal="left" vertical="center"/>
    </xf>
    <xf numFmtId="0" fontId="13" fillId="6" borderId="5" xfId="0" applyNumberFormat="1" applyFont="1" applyFill="1" applyBorder="1" applyAlignment="1">
      <alignment vertical="center" wrapText="1"/>
    </xf>
    <xf numFmtId="0" fontId="13" fillId="6" borderId="5" xfId="0" applyFont="1" applyFill="1" applyBorder="1" applyAlignment="1">
      <alignment horizontal="left" vertical="center" wrapText="1"/>
    </xf>
    <xf numFmtId="0" fontId="13" fillId="6" borderId="5" xfId="0" applyNumberFormat="1" applyFont="1" applyFill="1" applyBorder="1" applyAlignment="1">
      <alignment horizontal="left" vertical="center" wrapText="1"/>
    </xf>
    <xf numFmtId="49" fontId="13" fillId="6" borderId="5" xfId="0" applyNumberFormat="1" applyFont="1" applyFill="1" applyBorder="1" applyAlignment="1">
      <alignment horizontal="center" vertical="center" wrapText="1"/>
    </xf>
    <xf numFmtId="0" fontId="13" fillId="6" borderId="5" xfId="0" applyNumberFormat="1" applyFont="1" applyFill="1" applyBorder="1" applyAlignment="1">
      <alignment horizontal="center" vertical="center" wrapText="1"/>
    </xf>
    <xf numFmtId="2" fontId="36" fillId="6" borderId="5" xfId="0" applyNumberFormat="1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left" vertical="center"/>
    </xf>
    <xf numFmtId="0" fontId="13" fillId="6" borderId="8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2" fontId="10" fillId="2" borderId="0" xfId="0" applyNumberFormat="1" applyFont="1" applyFill="1" applyAlignment="1">
      <alignment vertical="center"/>
    </xf>
    <xf numFmtId="49" fontId="13" fillId="2" borderId="0" xfId="0" applyNumberFormat="1" applyFont="1" applyFill="1" applyBorder="1" applyAlignment="1">
      <alignment horizontal="center" vertical="center"/>
    </xf>
    <xf numFmtId="49" fontId="13" fillId="2" borderId="5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center" vertical="center"/>
    </xf>
    <xf numFmtId="2" fontId="13" fillId="2" borderId="5" xfId="0" applyNumberFormat="1" applyFont="1" applyFill="1" applyBorder="1" applyAlignment="1">
      <alignment horizontal="center" vertical="center" wrapText="1"/>
    </xf>
    <xf numFmtId="1" fontId="10" fillId="2" borderId="10" xfId="0" applyNumberFormat="1" applyFont="1" applyFill="1" applyBorder="1" applyAlignment="1">
      <alignment horizontal="left" vertical="center"/>
    </xf>
    <xf numFmtId="49" fontId="13" fillId="2" borderId="26" xfId="0" applyNumberFormat="1" applyFont="1" applyFill="1" applyBorder="1" applyAlignment="1">
      <alignment vertical="center" wrapText="1"/>
    </xf>
    <xf numFmtId="49" fontId="13" fillId="2" borderId="30" xfId="0" applyNumberFormat="1" applyFont="1" applyFill="1" applyBorder="1" applyAlignment="1">
      <alignment horizontal="center" vertical="center"/>
    </xf>
    <xf numFmtId="49" fontId="10" fillId="2" borderId="30" xfId="0" applyNumberFormat="1" applyFont="1" applyFill="1" applyBorder="1" applyAlignment="1">
      <alignment horizontal="center" vertical="center"/>
    </xf>
    <xf numFmtId="49" fontId="13" fillId="2" borderId="30" xfId="0" applyNumberFormat="1" applyFont="1" applyFill="1" applyBorder="1" applyAlignment="1">
      <alignment vertical="center" wrapText="1"/>
    </xf>
    <xf numFmtId="2" fontId="2" fillId="2" borderId="0" xfId="0" applyNumberFormat="1" applyFont="1" applyFill="1" applyAlignment="1">
      <alignment vertical="center"/>
    </xf>
    <xf numFmtId="2" fontId="2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1" fontId="9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>
      <alignment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right"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right" vertical="center"/>
    </xf>
    <xf numFmtId="2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left"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left" vertical="center" wrapText="1"/>
    </xf>
    <xf numFmtId="0" fontId="19" fillId="2" borderId="0" xfId="0" applyFont="1" applyFill="1" applyBorder="1" applyAlignment="1">
      <alignment horizontal="right"/>
    </xf>
    <xf numFmtId="49" fontId="29" fillId="2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 textRotation="90"/>
    </xf>
    <xf numFmtId="0" fontId="19" fillId="0" borderId="0" xfId="0" applyFont="1" applyFill="1" applyBorder="1" applyAlignment="1">
      <alignment horizontal="right"/>
    </xf>
    <xf numFmtId="0" fontId="4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2" fontId="22" fillId="2" borderId="0" xfId="0" applyNumberFormat="1" applyFont="1" applyFill="1" applyBorder="1" applyAlignment="1">
      <alignment horizontal="center"/>
    </xf>
    <xf numFmtId="0" fontId="29" fillId="2" borderId="0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right"/>
    </xf>
    <xf numFmtId="0" fontId="29" fillId="2" borderId="0" xfId="0" applyFont="1" applyFill="1" applyBorder="1" applyAlignment="1">
      <alignment horizontal="center"/>
    </xf>
    <xf numFmtId="49" fontId="29" fillId="2" borderId="0" xfId="0" applyNumberFormat="1" applyFont="1" applyFill="1" applyBorder="1" applyAlignment="1">
      <alignment horizontal="right"/>
    </xf>
    <xf numFmtId="0" fontId="22" fillId="2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1" fontId="29" fillId="2" borderId="0" xfId="0" applyNumberFormat="1" applyFont="1" applyFill="1" applyBorder="1" applyAlignment="1">
      <alignment horizontal="right"/>
    </xf>
    <xf numFmtId="0" fontId="33" fillId="0" borderId="0" xfId="0" applyFont="1" applyAlignment="1"/>
    <xf numFmtId="0" fontId="33" fillId="2" borderId="0" xfId="0" applyFont="1" applyFill="1" applyAlignment="1"/>
    <xf numFmtId="0" fontId="33" fillId="3" borderId="0" xfId="0" applyFont="1" applyFill="1" applyAlignment="1"/>
    <xf numFmtId="49" fontId="33" fillId="0" borderId="0" xfId="0" applyNumberFormat="1" applyFont="1" applyAlignment="1"/>
    <xf numFmtId="0" fontId="33" fillId="0" borderId="0" xfId="0" applyFont="1" applyAlignment="1">
      <alignment horizontal="center"/>
    </xf>
    <xf numFmtId="0" fontId="33" fillId="0" borderId="0" xfId="0" applyFont="1" applyAlignment="1">
      <alignment wrapText="1"/>
    </xf>
    <xf numFmtId="2" fontId="33" fillId="2" borderId="0" xfId="0" applyNumberFormat="1" applyFont="1" applyFill="1" applyAlignment="1"/>
    <xf numFmtId="1" fontId="33" fillId="2" borderId="0" xfId="0" applyNumberFormat="1" applyFont="1" applyFill="1" applyAlignment="1"/>
    <xf numFmtId="2" fontId="42" fillId="0" borderId="0" xfId="0" applyNumberFormat="1" applyFont="1" applyBorder="1" applyAlignment="1">
      <alignment horizontal="right"/>
    </xf>
    <xf numFmtId="2" fontId="43" fillId="0" borderId="0" xfId="0" applyNumberFormat="1" applyFont="1" applyBorder="1" applyAlignment="1">
      <alignment horizontal="center"/>
    </xf>
    <xf numFmtId="0" fontId="44" fillId="0" borderId="0" xfId="0" applyFont="1" applyBorder="1" applyAlignment="1"/>
    <xf numFmtId="0" fontId="42" fillId="0" borderId="0" xfId="0" applyFont="1" applyBorder="1" applyAlignment="1"/>
    <xf numFmtId="2" fontId="44" fillId="2" borderId="0" xfId="0" applyNumberFormat="1" applyFont="1" applyFill="1" applyBorder="1" applyAlignment="1">
      <alignment horizontal="right"/>
    </xf>
    <xf numFmtId="2" fontId="44" fillId="2" borderId="0" xfId="0" applyNumberFormat="1" applyFont="1" applyFill="1" applyBorder="1" applyAlignment="1"/>
    <xf numFmtId="1" fontId="43" fillId="2" borderId="0" xfId="0" applyNumberFormat="1" applyFont="1" applyFill="1" applyBorder="1" applyAlignment="1"/>
    <xf numFmtId="2" fontId="42" fillId="0" borderId="0" xfId="0" applyNumberFormat="1" applyFont="1" applyBorder="1" applyAlignment="1">
      <alignment horizontal="center"/>
    </xf>
    <xf numFmtId="1" fontId="42" fillId="2" borderId="0" xfId="0" applyNumberFormat="1" applyFont="1" applyFill="1" applyBorder="1" applyAlignment="1"/>
    <xf numFmtId="2" fontId="42" fillId="0" borderId="0" xfId="0" applyNumberFormat="1" applyFont="1" applyBorder="1" applyAlignment="1"/>
    <xf numFmtId="0" fontId="43" fillId="0" borderId="0" xfId="0" applyFont="1" applyBorder="1" applyAlignment="1">
      <alignment horizontal="center"/>
    </xf>
    <xf numFmtId="2" fontId="33" fillId="0" borderId="0" xfId="0" applyNumberFormat="1" applyFont="1" applyBorder="1" applyAlignment="1"/>
    <xf numFmtId="2" fontId="33" fillId="0" borderId="0" xfId="0" applyNumberFormat="1" applyFont="1" applyBorder="1" applyAlignment="1">
      <alignment horizontal="center"/>
    </xf>
    <xf numFmtId="1" fontId="45" fillId="2" borderId="0" xfId="0" applyNumberFormat="1" applyFont="1" applyFill="1" applyBorder="1" applyAlignment="1">
      <alignment horizontal="center"/>
    </xf>
    <xf numFmtId="0" fontId="42" fillId="0" borderId="0" xfId="0" applyNumberFormat="1" applyFont="1" applyBorder="1" applyAlignment="1"/>
    <xf numFmtId="0" fontId="33" fillId="0" borderId="0" xfId="0" applyFont="1" applyBorder="1" applyAlignment="1"/>
    <xf numFmtId="49" fontId="46" fillId="0" borderId="0" xfId="0" applyNumberFormat="1" applyFont="1" applyBorder="1" applyAlignment="1"/>
    <xf numFmtId="0" fontId="47" fillId="2" borderId="0" xfId="0" applyNumberFormat="1" applyFont="1" applyFill="1" applyBorder="1" applyAlignment="1">
      <alignment horizontal="center"/>
    </xf>
    <xf numFmtId="1" fontId="48" fillId="0" borderId="0" xfId="0" applyNumberFormat="1" applyFont="1" applyBorder="1" applyAlignment="1">
      <alignment horizontal="center" wrapText="1"/>
    </xf>
    <xf numFmtId="0" fontId="19" fillId="2" borderId="0" xfId="0" applyNumberFormat="1" applyFont="1" applyFill="1" applyBorder="1" applyAlignment="1">
      <alignment horizontal="left" wrapText="1"/>
    </xf>
    <xf numFmtId="0" fontId="19" fillId="2" borderId="0" xfId="0" applyNumberFormat="1" applyFont="1" applyFill="1" applyBorder="1" applyAlignment="1">
      <alignment horizontal="center" wrapText="1"/>
    </xf>
    <xf numFmtId="2" fontId="19" fillId="2" borderId="0" xfId="0" applyNumberFormat="1" applyFont="1" applyFill="1" applyBorder="1" applyAlignment="1">
      <alignment horizontal="center" wrapText="1"/>
    </xf>
    <xf numFmtId="49" fontId="19" fillId="2" borderId="0" xfId="0" applyNumberFormat="1" applyFont="1" applyFill="1" applyBorder="1" applyAlignment="1">
      <alignment horizontal="right" wrapText="1"/>
    </xf>
    <xf numFmtId="0" fontId="42" fillId="0" borderId="0" xfId="0" applyNumberFormat="1" applyFont="1" applyBorder="1" applyAlignment="1">
      <alignment horizontal="left"/>
    </xf>
    <xf numFmtId="1" fontId="42" fillId="0" borderId="0" xfId="0" applyNumberFormat="1" applyFont="1" applyBorder="1" applyAlignment="1">
      <alignment horizontal="right"/>
    </xf>
    <xf numFmtId="0" fontId="33" fillId="0" borderId="0" xfId="0" applyNumberFormat="1" applyFont="1" applyBorder="1" applyAlignment="1"/>
    <xf numFmtId="49" fontId="42" fillId="2" borderId="0" xfId="0" applyNumberFormat="1" applyFont="1" applyFill="1" applyBorder="1" applyAlignment="1">
      <alignment horizontal="center"/>
    </xf>
    <xf numFmtId="0" fontId="42" fillId="2" borderId="0" xfId="0" applyFont="1" applyFill="1" applyBorder="1" applyAlignment="1">
      <alignment horizontal="left"/>
    </xf>
    <xf numFmtId="2" fontId="42" fillId="2" borderId="0" xfId="0" applyNumberFormat="1" applyFont="1" applyFill="1" applyBorder="1" applyAlignment="1">
      <alignment horizontal="right"/>
    </xf>
    <xf numFmtId="0" fontId="33" fillId="0" borderId="0" xfId="0" applyFont="1" applyBorder="1" applyAlignment="1">
      <alignment horizontal="left"/>
    </xf>
    <xf numFmtId="0" fontId="33" fillId="2" borderId="0" xfId="0" applyFont="1" applyFill="1" applyBorder="1" applyAlignment="1">
      <alignment horizontal="left"/>
    </xf>
    <xf numFmtId="0" fontId="33" fillId="0" borderId="0" xfId="0" applyFont="1" applyBorder="1" applyAlignment="1">
      <alignment horizontal="right"/>
    </xf>
    <xf numFmtId="0" fontId="33" fillId="2" borderId="0" xfId="0" applyFont="1" applyFill="1" applyBorder="1" applyAlignment="1">
      <alignment horizontal="center"/>
    </xf>
    <xf numFmtId="0" fontId="33" fillId="2" borderId="0" xfId="0" applyFont="1" applyFill="1" applyBorder="1" applyAlignment="1"/>
    <xf numFmtId="0" fontId="42" fillId="0" borderId="0" xfId="0" applyFont="1" applyBorder="1" applyAlignment="1">
      <alignment horizontal="center"/>
    </xf>
    <xf numFmtId="1" fontId="33" fillId="2" borderId="0" xfId="0" applyNumberFormat="1" applyFont="1" applyFill="1" applyBorder="1" applyAlignment="1">
      <alignment horizontal="center"/>
    </xf>
    <xf numFmtId="0" fontId="29" fillId="2" borderId="0" xfId="0" applyNumberFormat="1" applyFont="1" applyFill="1" applyBorder="1" applyAlignment="1">
      <alignment horizontal="left" wrapText="1"/>
    </xf>
    <xf numFmtId="0" fontId="29" fillId="2" borderId="0" xfId="0" applyNumberFormat="1" applyFont="1" applyFill="1" applyBorder="1" applyAlignment="1">
      <alignment horizontal="center"/>
    </xf>
    <xf numFmtId="1" fontId="33" fillId="2" borderId="0" xfId="0" applyNumberFormat="1" applyFont="1" applyFill="1" applyBorder="1" applyAlignment="1">
      <alignment horizontal="left" wrapText="1"/>
    </xf>
    <xf numFmtId="1" fontId="33" fillId="2" borderId="0" xfId="0" applyNumberFormat="1" applyFont="1" applyFill="1" applyBorder="1" applyAlignment="1">
      <alignment horizontal="center" wrapText="1"/>
    </xf>
    <xf numFmtId="49" fontId="33" fillId="2" borderId="0" xfId="0" applyNumberFormat="1" applyFont="1" applyFill="1" applyBorder="1" applyAlignment="1">
      <alignment horizontal="right"/>
    </xf>
    <xf numFmtId="0" fontId="13" fillId="0" borderId="0" xfId="0" applyFont="1" applyAlignment="1"/>
    <xf numFmtId="0" fontId="13" fillId="2" borderId="0" xfId="0" applyFont="1" applyFill="1" applyAlignment="1"/>
    <xf numFmtId="0" fontId="13" fillId="3" borderId="0" xfId="0" applyFont="1" applyFill="1" applyAlignment="1"/>
    <xf numFmtId="49" fontId="13" fillId="0" borderId="0" xfId="0" applyNumberFormat="1" applyFont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wrapText="1"/>
    </xf>
    <xf numFmtId="2" fontId="13" fillId="2" borderId="0" xfId="0" applyNumberFormat="1" applyFont="1" applyFill="1" applyAlignment="1"/>
    <xf numFmtId="1" fontId="25" fillId="2" borderId="0" xfId="0" applyNumberFormat="1" applyFont="1" applyFill="1" applyAlignment="1"/>
    <xf numFmtId="2" fontId="12" fillId="0" borderId="0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 horizontal="center"/>
    </xf>
    <xf numFmtId="0" fontId="52" fillId="0" borderId="0" xfId="0" applyFont="1" applyBorder="1" applyAlignment="1"/>
    <xf numFmtId="0" fontId="12" fillId="0" borderId="0" xfId="0" applyFont="1" applyBorder="1" applyAlignment="1"/>
    <xf numFmtId="2" fontId="52" fillId="2" borderId="0" xfId="0" applyNumberFormat="1" applyFont="1" applyFill="1" applyBorder="1" applyAlignment="1">
      <alignment horizontal="right"/>
    </xf>
    <xf numFmtId="2" fontId="52" fillId="2" borderId="0" xfId="0" applyNumberFormat="1" applyFont="1" applyFill="1" applyBorder="1" applyAlignment="1"/>
    <xf numFmtId="1" fontId="12" fillId="2" borderId="0" xfId="0" applyNumberFormat="1" applyFont="1" applyFill="1" applyBorder="1" applyAlignment="1"/>
    <xf numFmtId="2" fontId="12" fillId="0" borderId="0" xfId="0" applyNumberFormat="1" applyFont="1" applyBorder="1" applyAlignment="1"/>
    <xf numFmtId="0" fontId="12" fillId="0" borderId="0" xfId="0" applyFont="1" applyBorder="1" applyAlignment="1">
      <alignment horizontal="center"/>
    </xf>
    <xf numFmtId="2" fontId="13" fillId="0" borderId="0" xfId="0" applyNumberFormat="1" applyFont="1" applyBorder="1" applyAlignment="1"/>
    <xf numFmtId="2" fontId="13" fillId="0" borderId="0" xfId="0" applyNumberFormat="1" applyFont="1" applyBorder="1" applyAlignment="1">
      <alignment horizontal="center"/>
    </xf>
    <xf numFmtId="1" fontId="13" fillId="2" borderId="0" xfId="0" applyNumberFormat="1" applyFont="1" applyFill="1" applyBorder="1" applyAlignment="1">
      <alignment horizontal="center"/>
    </xf>
    <xf numFmtId="0" fontId="12" fillId="0" borderId="0" xfId="0" applyNumberFormat="1" applyFont="1" applyBorder="1" applyAlignment="1"/>
    <xf numFmtId="0" fontId="13" fillId="0" borderId="0" xfId="0" applyFont="1" applyBorder="1" applyAlignment="1"/>
    <xf numFmtId="49" fontId="53" fillId="0" borderId="0" xfId="0" applyNumberFormat="1" applyFont="1" applyBorder="1" applyAlignment="1"/>
    <xf numFmtId="0" fontId="35" fillId="2" borderId="0" xfId="0" applyNumberFormat="1" applyFont="1" applyFill="1" applyBorder="1" applyAlignment="1">
      <alignment horizontal="center"/>
    </xf>
    <xf numFmtId="1" fontId="38" fillId="0" borderId="0" xfId="0" applyNumberFormat="1" applyFont="1" applyBorder="1" applyAlignment="1">
      <alignment horizontal="center" wrapText="1"/>
    </xf>
    <xf numFmtId="0" fontId="12" fillId="0" borderId="0" xfId="0" applyNumberFormat="1" applyFont="1" applyBorder="1" applyAlignment="1">
      <alignment horizontal="left"/>
    </xf>
    <xf numFmtId="1" fontId="12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/>
    <xf numFmtId="49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2" fontId="12" fillId="2" borderId="0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right"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/>
    <xf numFmtId="0" fontId="19" fillId="0" borderId="0" xfId="0" applyFont="1" applyAlignment="1">
      <alignment vertical="center"/>
    </xf>
    <xf numFmtId="0" fontId="19" fillId="2" borderId="0" xfId="0" applyFont="1" applyFill="1" applyAlignment="1">
      <alignment vertical="center"/>
    </xf>
    <xf numFmtId="0" fontId="19" fillId="3" borderId="0" xfId="0" applyFont="1" applyFill="1" applyAlignment="1">
      <alignment vertical="center"/>
    </xf>
    <xf numFmtId="49" fontId="19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2" fontId="19" fillId="2" borderId="0" xfId="0" applyNumberFormat="1" applyFont="1" applyFill="1" applyAlignment="1">
      <alignment vertical="center"/>
    </xf>
    <xf numFmtId="2" fontId="54" fillId="2" borderId="0" xfId="0" applyNumberFormat="1" applyFont="1" applyFill="1" applyAlignment="1"/>
    <xf numFmtId="2" fontId="19" fillId="2" borderId="0" xfId="0" applyNumberFormat="1" applyFont="1" applyFill="1" applyAlignment="1"/>
    <xf numFmtId="2" fontId="2" fillId="2" borderId="0" xfId="0" applyNumberFormat="1" applyFont="1" applyFill="1" applyAlignment="1"/>
    <xf numFmtId="2" fontId="19" fillId="2" borderId="0" xfId="0" applyNumberFormat="1" applyFont="1" applyFill="1" applyBorder="1" applyAlignment="1"/>
    <xf numFmtId="2" fontId="19" fillId="2" borderId="0" xfId="0" applyNumberFormat="1" applyFont="1" applyFill="1" applyBorder="1" applyAlignment="1">
      <alignment horizontal="center"/>
    </xf>
    <xf numFmtId="1" fontId="30" fillId="2" borderId="0" xfId="0" applyNumberFormat="1" applyFont="1" applyFill="1" applyBorder="1" applyAlignment="1">
      <alignment horizontal="center" wrapText="1"/>
    </xf>
    <xf numFmtId="0" fontId="2" fillId="2" borderId="0" xfId="0" applyNumberFormat="1" applyFont="1" applyFill="1" applyBorder="1" applyAlignment="1">
      <alignment horizontal="left" vertical="center"/>
    </xf>
    <xf numFmtId="2" fontId="2" fillId="2" borderId="0" xfId="0" applyNumberFormat="1" applyFont="1" applyFill="1" applyBorder="1" applyAlignment="1">
      <alignment vertical="center"/>
    </xf>
    <xf numFmtId="0" fontId="29" fillId="2" borderId="0" xfId="0" applyNumberFormat="1" applyFont="1" applyFill="1" applyBorder="1" applyAlignment="1">
      <alignment horizontal="right" wrapText="1"/>
    </xf>
    <xf numFmtId="2" fontId="29" fillId="2" borderId="0" xfId="0" applyNumberFormat="1" applyFont="1" applyFill="1" applyBorder="1" applyAlignment="1">
      <alignment horizontal="center" wrapText="1"/>
    </xf>
    <xf numFmtId="1" fontId="29" fillId="2" borderId="0" xfId="0" applyNumberFormat="1" applyFont="1" applyFill="1" applyBorder="1" applyAlignment="1">
      <alignment horizontal="center" wrapText="1"/>
    </xf>
    <xf numFmtId="1" fontId="22" fillId="2" borderId="0" xfId="0" applyNumberFormat="1" applyFont="1" applyFill="1" applyBorder="1" applyAlignment="1">
      <alignment horizontal="center" wrapText="1"/>
    </xf>
    <xf numFmtId="0" fontId="22" fillId="2" borderId="0" xfId="0" applyNumberFormat="1" applyFont="1" applyFill="1" applyBorder="1" applyAlignment="1">
      <alignment horizontal="right" wrapText="1"/>
    </xf>
    <xf numFmtId="2" fontId="56" fillId="2" borderId="0" xfId="0" applyNumberFormat="1" applyFont="1" applyFill="1" applyAlignment="1"/>
    <xf numFmtId="2" fontId="56" fillId="2" borderId="0" xfId="0" applyNumberFormat="1" applyFont="1" applyFill="1" applyAlignment="1">
      <alignment horizontal="right"/>
    </xf>
    <xf numFmtId="49" fontId="57" fillId="2" borderId="0" xfId="0" applyNumberFormat="1" applyFont="1" applyFill="1" applyBorder="1" applyAlignment="1"/>
    <xf numFmtId="49" fontId="31" fillId="2" borderId="0" xfId="0" applyNumberFormat="1" applyFont="1" applyFill="1" applyBorder="1" applyAlignment="1">
      <alignment horizontal="left" wrapText="1"/>
    </xf>
    <xf numFmtId="49" fontId="31" fillId="2" borderId="0" xfId="0" applyNumberFormat="1" applyFont="1" applyFill="1" applyBorder="1" applyAlignment="1">
      <alignment horizontal="center" wrapText="1"/>
    </xf>
    <xf numFmtId="0" fontId="54" fillId="2" borderId="0" xfId="0" applyNumberFormat="1" applyFont="1" applyFill="1" applyAlignment="1">
      <alignment horizontal="left" wrapText="1"/>
    </xf>
    <xf numFmtId="0" fontId="54" fillId="2" borderId="0" xfId="0" applyNumberFormat="1" applyFont="1" applyFill="1" applyAlignment="1">
      <alignment horizontal="center" wrapText="1"/>
    </xf>
    <xf numFmtId="2" fontId="54" fillId="2" borderId="0" xfId="0" applyNumberFormat="1" applyFont="1" applyFill="1" applyAlignment="1">
      <alignment vertical="center"/>
    </xf>
    <xf numFmtId="2" fontId="54" fillId="2" borderId="0" xfId="0" applyNumberFormat="1" applyFont="1" applyFill="1" applyAlignment="1">
      <alignment horizontal="center" vertical="center"/>
    </xf>
    <xf numFmtId="49" fontId="31" fillId="2" borderId="0" xfId="0" applyNumberFormat="1" applyFont="1" applyFill="1" applyBorder="1" applyAlignment="1">
      <alignment vertical="center" wrapText="1"/>
    </xf>
    <xf numFmtId="0" fontId="54" fillId="2" borderId="0" xfId="0" applyNumberFormat="1" applyFont="1" applyFill="1" applyAlignment="1">
      <alignment vertical="center" wrapText="1"/>
    </xf>
    <xf numFmtId="2" fontId="19" fillId="2" borderId="0" xfId="0" applyNumberFormat="1" applyFont="1" applyFill="1" applyAlignment="1">
      <alignment horizontal="center" vertical="center"/>
    </xf>
    <xf numFmtId="49" fontId="29" fillId="2" borderId="0" xfId="0" applyNumberFormat="1" applyFont="1" applyFill="1" applyBorder="1" applyAlignment="1">
      <alignment vertical="center" wrapText="1"/>
    </xf>
    <xf numFmtId="0" fontId="19" fillId="2" borderId="0" xfId="0" applyNumberFormat="1" applyFont="1" applyFill="1" applyAlignment="1">
      <alignment vertical="center" wrapText="1"/>
    </xf>
    <xf numFmtId="0" fontId="13" fillId="6" borderId="8" xfId="0" applyFont="1" applyFill="1" applyBorder="1" applyAlignment="1">
      <alignment vertical="center"/>
    </xf>
    <xf numFmtId="2" fontId="16" fillId="2" borderId="0" xfId="0" applyNumberFormat="1" applyFont="1" applyFill="1" applyAlignment="1">
      <alignment vertical="center"/>
    </xf>
    <xf numFmtId="0" fontId="58" fillId="6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6" fillId="4" borderId="0" xfId="0" applyFont="1" applyFill="1" applyAlignment="1">
      <alignment vertical="center"/>
    </xf>
    <xf numFmtId="0" fontId="58" fillId="6" borderId="0" xfId="0" applyNumberFormat="1" applyFont="1" applyFill="1" applyBorder="1" applyAlignment="1">
      <alignment horizontal="center" vertical="center" wrapText="1"/>
    </xf>
    <xf numFmtId="2" fontId="16" fillId="2" borderId="0" xfId="0" applyNumberFormat="1" applyFont="1" applyFill="1" applyBorder="1" applyAlignment="1">
      <alignment vertical="center"/>
    </xf>
    <xf numFmtId="0" fontId="58" fillId="6" borderId="0" xfId="0" applyFont="1" applyFill="1" applyBorder="1" applyAlignment="1">
      <alignment vertical="center"/>
    </xf>
    <xf numFmtId="1" fontId="16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NumberFormat="1" applyFont="1" applyFill="1" applyBorder="1" applyAlignment="1">
      <alignment horizontal="center" vertical="center" wrapText="1"/>
    </xf>
    <xf numFmtId="49" fontId="16" fillId="2" borderId="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vertical="center" wrapText="1"/>
    </xf>
    <xf numFmtId="0" fontId="16" fillId="2" borderId="0" xfId="0" applyNumberFormat="1" applyFont="1" applyFill="1" applyBorder="1" applyAlignment="1">
      <alignment horizontal="left" vertical="center"/>
    </xf>
    <xf numFmtId="0" fontId="16" fillId="2" borderId="0" xfId="0" applyNumberFormat="1" applyFont="1" applyFill="1" applyBorder="1" applyAlignment="1">
      <alignment horizontal="center" vertical="center"/>
    </xf>
    <xf numFmtId="0" fontId="16" fillId="2" borderId="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1" fontId="16" fillId="4" borderId="0" xfId="0" applyNumberFormat="1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center" vertical="center" wrapText="1"/>
    </xf>
    <xf numFmtId="49" fontId="16" fillId="4" borderId="0" xfId="0" applyNumberFormat="1" applyFont="1" applyFill="1" applyBorder="1" applyAlignment="1">
      <alignment vertical="center"/>
    </xf>
    <xf numFmtId="0" fontId="16" fillId="4" borderId="0" xfId="0" applyFont="1" applyFill="1" applyBorder="1" applyAlignment="1">
      <alignment vertical="center" wrapText="1"/>
    </xf>
    <xf numFmtId="0" fontId="16" fillId="4" borderId="0" xfId="0" applyNumberFormat="1" applyFont="1" applyFill="1" applyBorder="1" applyAlignment="1">
      <alignment horizontal="left" vertical="center"/>
    </xf>
    <xf numFmtId="0" fontId="16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vertical="center"/>
    </xf>
    <xf numFmtId="0" fontId="16" fillId="4" borderId="0" xfId="0" applyFont="1" applyFill="1" applyBorder="1" applyAlignment="1">
      <alignment vertical="center"/>
    </xf>
    <xf numFmtId="1" fontId="58" fillId="6" borderId="0" xfId="0" applyNumberFormat="1" applyFont="1" applyFill="1" applyBorder="1" applyAlignment="1">
      <alignment horizontal="center" vertical="center" wrapText="1"/>
    </xf>
    <xf numFmtId="1" fontId="58" fillId="6" borderId="0" xfId="0" applyNumberFormat="1" applyFont="1" applyFill="1" applyBorder="1" applyAlignment="1">
      <alignment horizontal="center" vertical="center"/>
    </xf>
    <xf numFmtId="0" fontId="58" fillId="6" borderId="0" xfId="0" applyFont="1" applyFill="1" applyBorder="1" applyAlignment="1">
      <alignment horizontal="center" vertical="center"/>
    </xf>
    <xf numFmtId="49" fontId="58" fillId="6" borderId="0" xfId="0" applyNumberFormat="1" applyFont="1" applyFill="1" applyBorder="1" applyAlignment="1">
      <alignment vertical="center"/>
    </xf>
    <xf numFmtId="0" fontId="58" fillId="6" borderId="0" xfId="0" applyFont="1" applyFill="1" applyBorder="1" applyAlignment="1">
      <alignment vertical="center" wrapText="1"/>
    </xf>
    <xf numFmtId="0" fontId="58" fillId="6" borderId="0" xfId="0" applyNumberFormat="1" applyFont="1" applyFill="1" applyBorder="1" applyAlignment="1">
      <alignment horizontal="left" vertical="center"/>
    </xf>
    <xf numFmtId="0" fontId="58" fillId="6" borderId="0" xfId="0" applyNumberFormat="1" applyFont="1" applyFill="1" applyBorder="1" applyAlignment="1">
      <alignment horizontal="center" vertical="center"/>
    </xf>
    <xf numFmtId="0" fontId="58" fillId="6" borderId="0" xfId="0" applyNumberFormat="1" applyFont="1" applyFill="1" applyBorder="1" applyAlignment="1">
      <alignment vertical="center"/>
    </xf>
    <xf numFmtId="0" fontId="29" fillId="2" borderId="0" xfId="0" applyNumberFormat="1" applyFont="1" applyFill="1" applyBorder="1" applyAlignment="1">
      <alignment horizontal="center" wrapText="1"/>
    </xf>
    <xf numFmtId="49" fontId="13" fillId="2" borderId="5" xfId="0" applyNumberFormat="1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Border="1" applyAlignment="1">
      <alignment horizontal="center" wrapText="1"/>
    </xf>
    <xf numFmtId="49" fontId="13" fillId="2" borderId="6" xfId="0" applyNumberFormat="1" applyFont="1" applyFill="1" applyBorder="1" applyAlignment="1">
      <alignment horizontal="center" vertical="center" wrapText="1"/>
    </xf>
    <xf numFmtId="49" fontId="13" fillId="2" borderId="8" xfId="0" applyNumberFormat="1" applyFont="1" applyFill="1" applyBorder="1" applyAlignment="1">
      <alignment horizontal="center" vertical="center" wrapText="1"/>
    </xf>
    <xf numFmtId="1" fontId="13" fillId="4" borderId="6" xfId="0" applyNumberFormat="1" applyFont="1" applyFill="1" applyBorder="1" applyAlignment="1">
      <alignment horizontal="center" vertical="center"/>
    </xf>
    <xf numFmtId="49" fontId="58" fillId="2" borderId="0" xfId="0" applyNumberFormat="1" applyFont="1" applyFill="1" applyBorder="1" applyAlignment="1">
      <alignment horizontal="center" vertical="center" wrapText="1"/>
    </xf>
    <xf numFmtId="1" fontId="38" fillId="2" borderId="11" xfId="0" applyNumberFormat="1" applyFont="1" applyFill="1" applyBorder="1" applyAlignment="1">
      <alignment horizontal="center" vertical="center" wrapText="1"/>
    </xf>
    <xf numFmtId="1" fontId="13" fillId="2" borderId="31" xfId="0" applyNumberFormat="1" applyFont="1" applyFill="1" applyBorder="1" applyAlignment="1">
      <alignment horizontal="center" vertical="center" wrapText="1"/>
    </xf>
    <xf numFmtId="1" fontId="13" fillId="2" borderId="28" xfId="0" applyNumberFormat="1" applyFont="1" applyFill="1" applyBorder="1" applyAlignment="1">
      <alignment horizontal="center" vertical="center" wrapText="1"/>
    </xf>
    <xf numFmtId="49" fontId="13" fillId="2" borderId="31" xfId="0" applyNumberFormat="1" applyFont="1" applyFill="1" applyBorder="1" applyAlignment="1">
      <alignment horizontal="center" vertical="center" wrapText="1"/>
    </xf>
    <xf numFmtId="49" fontId="13" fillId="2" borderId="27" xfId="0" applyNumberFormat="1" applyFont="1" applyFill="1" applyBorder="1" applyAlignment="1">
      <alignment horizontal="center" vertical="center"/>
    </xf>
    <xf numFmtId="49" fontId="40" fillId="2" borderId="33" xfId="0" applyNumberFormat="1" applyFont="1" applyFill="1" applyBorder="1" applyAlignment="1">
      <alignment horizontal="center" vertical="center" wrapText="1"/>
    </xf>
    <xf numFmtId="49" fontId="40" fillId="2" borderId="32" xfId="0" applyNumberFormat="1" applyFont="1" applyFill="1" applyBorder="1" applyAlignment="1">
      <alignment horizontal="center" vertical="center" wrapText="1"/>
    </xf>
    <xf numFmtId="49" fontId="40" fillId="2" borderId="24" xfId="0" applyNumberFormat="1" applyFont="1" applyFill="1" applyBorder="1" applyAlignment="1">
      <alignment horizontal="center" vertical="center" wrapText="1"/>
    </xf>
    <xf numFmtId="49" fontId="40" fillId="2" borderId="25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Border="1" applyAlignment="1">
      <alignment horizontal="center"/>
    </xf>
    <xf numFmtId="0" fontId="29" fillId="0" borderId="0" xfId="0" applyNumberFormat="1" applyFont="1" applyBorder="1" applyAlignment="1">
      <alignment horizontal="center" wrapText="1"/>
    </xf>
    <xf numFmtId="1" fontId="13" fillId="2" borderId="6" xfId="0" applyNumberFormat="1" applyFont="1" applyFill="1" applyBorder="1" applyAlignment="1">
      <alignment horizontal="center" vertical="center" wrapText="1"/>
    </xf>
    <xf numFmtId="1" fontId="13" fillId="2" borderId="10" xfId="0" applyNumberFormat="1" applyFont="1" applyFill="1" applyBorder="1" applyAlignment="1">
      <alignment horizontal="center" vertical="center" wrapText="1"/>
    </xf>
    <xf numFmtId="1" fontId="13" fillId="2" borderId="8" xfId="0" applyNumberFormat="1" applyFont="1" applyFill="1" applyBorder="1" applyAlignment="1">
      <alignment horizontal="center" vertical="center" wrapText="1"/>
    </xf>
    <xf numFmtId="49" fontId="13" fillId="2" borderId="6" xfId="0" applyNumberFormat="1" applyFont="1" applyFill="1" applyBorder="1" applyAlignment="1">
      <alignment horizontal="center" vertical="center" wrapText="1"/>
    </xf>
    <xf numFmtId="49" fontId="13" fillId="2" borderId="10" xfId="0" applyNumberFormat="1" applyFont="1" applyFill="1" applyBorder="1" applyAlignment="1">
      <alignment horizontal="center" vertical="center" wrapText="1"/>
    </xf>
    <xf numFmtId="49" fontId="13" fillId="2" borderId="8" xfId="0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1" fontId="13" fillId="4" borderId="6" xfId="0" applyNumberFormat="1" applyFont="1" applyFill="1" applyBorder="1" applyAlignment="1">
      <alignment horizontal="center" vertical="center"/>
    </xf>
    <xf numFmtId="1" fontId="13" fillId="2" borderId="10" xfId="0" applyNumberFormat="1" applyFont="1" applyFill="1" applyBorder="1" applyAlignment="1">
      <alignment horizontal="center" vertical="center"/>
    </xf>
    <xf numFmtId="0" fontId="68" fillId="2" borderId="0" xfId="0" applyNumberFormat="1" applyFont="1" applyFill="1" applyBorder="1" applyAlignment="1">
      <alignment horizontal="center" vertical="center" wrapText="1"/>
    </xf>
    <xf numFmtId="49" fontId="13" fillId="2" borderId="34" xfId="0" applyNumberFormat="1" applyFont="1" applyFill="1" applyBorder="1" applyAlignment="1">
      <alignment horizontal="center" vertical="center" wrapText="1"/>
    </xf>
    <xf numFmtId="49" fontId="13" fillId="2" borderId="29" xfId="0" applyNumberFormat="1" applyFont="1" applyFill="1" applyBorder="1" applyAlignment="1">
      <alignment horizontal="center" vertical="center" wrapText="1"/>
    </xf>
    <xf numFmtId="49" fontId="13" fillId="2" borderId="5" xfId="0" applyNumberFormat="1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 vertical="center" wrapText="1"/>
    </xf>
    <xf numFmtId="49" fontId="13" fillId="2" borderId="30" xfId="0" applyNumberFormat="1" applyFont="1" applyFill="1" applyBorder="1" applyAlignment="1">
      <alignment horizontal="center" vertical="center" wrapText="1"/>
    </xf>
    <xf numFmtId="49" fontId="13" fillId="2" borderId="26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0" fontId="19" fillId="2" borderId="0" xfId="0" applyNumberFormat="1" applyFont="1" applyFill="1" applyAlignment="1">
      <alignment horizontal="center" vertical="center" wrapText="1"/>
    </xf>
    <xf numFmtId="49" fontId="29" fillId="2" borderId="0" xfId="0" applyNumberFormat="1" applyFont="1" applyFill="1" applyBorder="1" applyAlignment="1">
      <alignment horizontal="center" vertical="center" wrapText="1"/>
    </xf>
    <xf numFmtId="0" fontId="29" fillId="2" borderId="0" xfId="0" applyNumberFormat="1" applyFont="1" applyFill="1" applyAlignment="1">
      <alignment horizontal="center" vertical="center" wrapText="1"/>
    </xf>
    <xf numFmtId="49" fontId="31" fillId="2" borderId="0" xfId="0" applyNumberFormat="1" applyFont="1" applyFill="1" applyBorder="1" applyAlignment="1">
      <alignment horizontal="center" vertical="center" wrapText="1"/>
    </xf>
    <xf numFmtId="0" fontId="29" fillId="2" borderId="0" xfId="0" applyNumberFormat="1" applyFont="1" applyFill="1" applyBorder="1" applyAlignment="1">
      <alignment horizontal="center" wrapText="1"/>
    </xf>
    <xf numFmtId="0" fontId="10" fillId="2" borderId="5" xfId="0" applyNumberFormat="1" applyFont="1" applyFill="1" applyBorder="1" applyAlignment="1">
      <alignment horizontal="left" vertical="center"/>
    </xf>
    <xf numFmtId="1" fontId="3" fillId="2" borderId="16" xfId="0" applyNumberFormat="1" applyFont="1" applyFill="1" applyBorder="1" applyAlignment="1">
      <alignment horizontal="center" vertical="center" wrapText="1"/>
    </xf>
    <xf numFmtId="1" fontId="10" fillId="2" borderId="9" xfId="0" applyNumberFormat="1" applyFont="1" applyFill="1" applyBorder="1" applyAlignment="1">
      <alignment horizontal="center" vertical="center" wrapText="1"/>
    </xf>
    <xf numFmtId="1" fontId="11" fillId="6" borderId="25" xfId="0" applyNumberFormat="1" applyFont="1" applyFill="1" applyBorder="1" applyAlignment="1">
      <alignment horizontal="center" vertical="center"/>
    </xf>
    <xf numFmtId="1" fontId="11" fillId="2" borderId="9" xfId="0" applyNumberFormat="1" applyFont="1" applyFill="1" applyBorder="1" applyAlignment="1">
      <alignment horizontal="center" vertical="center" wrapText="1"/>
    </xf>
    <xf numFmtId="0" fontId="10" fillId="4" borderId="5" xfId="0" applyNumberFormat="1" applyFont="1" applyFill="1" applyBorder="1" applyAlignment="1">
      <alignment horizontal="left" vertical="center"/>
    </xf>
    <xf numFmtId="1" fontId="10" fillId="4" borderId="9" xfId="0" applyNumberFormat="1" applyFont="1" applyFill="1" applyBorder="1" applyAlignment="1">
      <alignment horizontal="center" vertical="center" wrapText="1"/>
    </xf>
    <xf numFmtId="0" fontId="58" fillId="6" borderId="0" xfId="0" applyFont="1" applyFill="1" applyBorder="1" applyAlignment="1">
      <alignment horizontal="left" vertical="center" wrapText="1"/>
    </xf>
    <xf numFmtId="0" fontId="16" fillId="6" borderId="0" xfId="0" applyFont="1" applyFill="1" applyBorder="1" applyAlignment="1">
      <alignment vertical="center"/>
    </xf>
    <xf numFmtId="1" fontId="71" fillId="7" borderId="0" xfId="0" applyNumberFormat="1" applyFont="1" applyFill="1" applyBorder="1" applyAlignment="1">
      <alignment horizontal="center" vertical="center"/>
    </xf>
    <xf numFmtId="1" fontId="71" fillId="7" borderId="23" xfId="0" applyNumberFormat="1" applyFont="1" applyFill="1" applyBorder="1" applyAlignment="1">
      <alignment horizontal="center" vertical="center"/>
    </xf>
    <xf numFmtId="1" fontId="71" fillId="7" borderId="24" xfId="0" applyNumberFormat="1" applyFont="1" applyFill="1" applyBorder="1" applyAlignment="1">
      <alignment horizontal="center" vertical="center"/>
    </xf>
    <xf numFmtId="1" fontId="71" fillId="7" borderId="23" xfId="0" applyNumberFormat="1" applyFont="1" applyFill="1" applyBorder="1" applyAlignment="1">
      <alignment horizontal="center" vertical="center" wrapText="1"/>
    </xf>
    <xf numFmtId="1" fontId="71" fillId="7" borderId="24" xfId="0" applyNumberFormat="1" applyFont="1" applyFill="1" applyBorder="1" applyAlignment="1">
      <alignment horizontal="center" vertical="center" wrapText="1"/>
    </xf>
    <xf numFmtId="1" fontId="71" fillId="7" borderId="26" xfId="0" applyNumberFormat="1" applyFont="1" applyFill="1" applyBorder="1" applyAlignment="1">
      <alignment horizontal="center" vertical="center"/>
    </xf>
    <xf numFmtId="1" fontId="72" fillId="7" borderId="0" xfId="0" applyNumberFormat="1" applyFont="1" applyFill="1" applyBorder="1" applyAlignment="1">
      <alignment horizontal="center" vertical="center"/>
    </xf>
    <xf numFmtId="1" fontId="72" fillId="7" borderId="0" xfId="0" applyNumberFormat="1" applyFont="1" applyFill="1" applyBorder="1" applyAlignment="1">
      <alignment horizontal="center" vertical="center" wrapText="1"/>
    </xf>
    <xf numFmtId="1" fontId="71" fillId="7" borderId="5" xfId="0" applyNumberFormat="1" applyFont="1" applyFill="1" applyBorder="1" applyAlignment="1">
      <alignment horizontal="center" vertical="center"/>
    </xf>
    <xf numFmtId="1" fontId="71" fillId="7" borderId="27" xfId="0" applyNumberFormat="1" applyFont="1" applyFill="1" applyBorder="1" applyAlignment="1">
      <alignment horizontal="center" vertical="center"/>
    </xf>
    <xf numFmtId="1" fontId="71" fillId="7" borderId="11" xfId="0" applyNumberFormat="1" applyFont="1" applyFill="1" applyBorder="1" applyAlignment="1">
      <alignment horizontal="center" vertical="center" wrapText="1"/>
    </xf>
    <xf numFmtId="1" fontId="71" fillId="7" borderId="8" xfId="0" applyNumberFormat="1" applyFont="1" applyFill="1" applyBorder="1" applyAlignment="1">
      <alignment horizontal="left" vertical="center" wrapText="1"/>
    </xf>
    <xf numFmtId="1" fontId="71" fillId="7" borderId="10" xfId="0" applyNumberFormat="1" applyFont="1" applyFill="1" applyBorder="1" applyAlignment="1">
      <alignment horizontal="center" vertical="center" wrapText="1"/>
    </xf>
    <xf numFmtId="1" fontId="71" fillId="7" borderId="10" xfId="0" applyNumberFormat="1" applyFont="1" applyFill="1" applyBorder="1" applyAlignment="1">
      <alignment horizontal="center" vertical="center"/>
    </xf>
    <xf numFmtId="49" fontId="71" fillId="7" borderId="10" xfId="0" applyNumberFormat="1" applyFont="1" applyFill="1" applyBorder="1" applyAlignment="1">
      <alignment horizontal="right" vertical="center"/>
    </xf>
    <xf numFmtId="1" fontId="71" fillId="7" borderId="8" xfId="0" applyNumberFormat="1" applyFont="1" applyFill="1" applyBorder="1" applyAlignment="1">
      <alignment horizontal="center" vertical="center"/>
    </xf>
    <xf numFmtId="1" fontId="71" fillId="7" borderId="10" xfId="0" applyNumberFormat="1" applyFont="1" applyFill="1" applyBorder="1" applyAlignment="1">
      <alignment horizontal="center" vertical="center"/>
    </xf>
    <xf numFmtId="1" fontId="71" fillId="7" borderId="6" xfId="0" applyNumberFormat="1" applyFont="1" applyFill="1" applyBorder="1" applyAlignment="1">
      <alignment horizontal="center" vertical="center"/>
    </xf>
    <xf numFmtId="1" fontId="71" fillId="7" borderId="5" xfId="0" applyNumberFormat="1" applyFont="1" applyFill="1" applyBorder="1" applyAlignment="1">
      <alignment horizontal="center" vertical="center"/>
    </xf>
    <xf numFmtId="1" fontId="71" fillId="7" borderId="5" xfId="0" applyNumberFormat="1" applyFont="1" applyFill="1" applyBorder="1" applyAlignment="1">
      <alignment horizontal="center" vertical="center" wrapText="1"/>
    </xf>
    <xf numFmtId="1" fontId="71" fillId="7" borderId="8" xfId="0" applyNumberFormat="1" applyFont="1" applyFill="1" applyBorder="1" applyAlignment="1">
      <alignment horizontal="center" vertical="center" wrapText="1"/>
    </xf>
    <xf numFmtId="1" fontId="71" fillId="7" borderId="10" xfId="0" applyNumberFormat="1" applyFont="1" applyFill="1" applyBorder="1" applyAlignment="1">
      <alignment horizontal="center" vertical="center" wrapText="1"/>
    </xf>
    <xf numFmtId="1" fontId="71" fillId="7" borderId="6" xfId="0" applyNumberFormat="1" applyFont="1" applyFill="1" applyBorder="1" applyAlignment="1">
      <alignment horizontal="center" vertical="center" wrapText="1"/>
    </xf>
    <xf numFmtId="1" fontId="71" fillId="7" borderId="8" xfId="0" applyNumberFormat="1" applyFont="1" applyFill="1" applyBorder="1" applyAlignment="1">
      <alignment horizontal="center" vertical="center"/>
    </xf>
    <xf numFmtId="49" fontId="58" fillId="2" borderId="0" xfId="0" applyNumberFormat="1" applyFont="1" applyFill="1" applyBorder="1" applyAlignment="1">
      <alignment horizontal="center" vertical="center"/>
    </xf>
    <xf numFmtId="49" fontId="13" fillId="2" borderId="23" xfId="0" applyNumberFormat="1" applyFont="1" applyFill="1" applyBorder="1" applyAlignment="1">
      <alignment horizontal="center" vertical="center"/>
    </xf>
    <xf numFmtId="49" fontId="13" fillId="2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right" vertical="center"/>
    </xf>
    <xf numFmtId="0" fontId="10" fillId="2" borderId="8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right" vertical="center" wrapText="1"/>
    </xf>
    <xf numFmtId="0" fontId="10" fillId="2" borderId="6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49" fontId="10" fillId="2" borderId="5" xfId="0" applyNumberFormat="1" applyFont="1" applyFill="1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>
      <alignment horizontal="center" wrapText="1"/>
    </xf>
    <xf numFmtId="0" fontId="2" fillId="2" borderId="0" xfId="0" applyNumberFormat="1" applyFont="1" applyFill="1" applyAlignment="1">
      <alignment horizontal="center" wrapText="1"/>
    </xf>
    <xf numFmtId="2" fontId="19" fillId="0" borderId="0" xfId="0" applyNumberFormat="1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2" fillId="2" borderId="0" xfId="0" applyNumberFormat="1" applyFont="1" applyFill="1" applyBorder="1" applyAlignment="1">
      <alignment horizontal="left" wrapText="1"/>
    </xf>
    <xf numFmtId="0" fontId="2" fillId="2" borderId="0" xfId="0" applyNumberFormat="1" applyFont="1" applyFill="1" applyBorder="1" applyAlignment="1">
      <alignment wrapText="1"/>
    </xf>
    <xf numFmtId="0" fontId="60" fillId="0" borderId="0" xfId="0" applyFont="1"/>
    <xf numFmtId="0" fontId="45" fillId="2" borderId="0" xfId="0" applyNumberFormat="1" applyFont="1" applyFill="1" applyAlignment="1">
      <alignment horizontal="center" wrapText="1"/>
    </xf>
    <xf numFmtId="0" fontId="61" fillId="0" borderId="0" xfId="0" applyFont="1"/>
    <xf numFmtId="0" fontId="17" fillId="2" borderId="0" xfId="0" applyFont="1" applyFill="1" applyAlignment="1">
      <alignment horizontal="right"/>
    </xf>
    <xf numFmtId="0" fontId="17" fillId="2" borderId="0" xfId="0" applyFont="1" applyFill="1" applyAlignment="1">
      <alignment horizontal="center" vertical="center"/>
    </xf>
    <xf numFmtId="0" fontId="19" fillId="2" borderId="30" xfId="0" applyFont="1" applyFill="1" applyBorder="1" applyAlignment="1">
      <alignment horizontal="left"/>
    </xf>
    <xf numFmtId="0" fontId="19" fillId="2" borderId="30" xfId="0" applyFont="1" applyFill="1" applyBorder="1" applyAlignment="1">
      <alignment horizontal="right"/>
    </xf>
    <xf numFmtId="0" fontId="19" fillId="2" borderId="0" xfId="0" applyFont="1" applyFill="1" applyAlignment="1">
      <alignment horizontal="right"/>
    </xf>
    <xf numFmtId="0" fontId="62" fillId="0" borderId="0" xfId="0" applyFont="1"/>
    <xf numFmtId="0" fontId="19" fillId="2" borderId="0" xfId="0" applyFont="1" applyFill="1" applyBorder="1" applyAlignment="1">
      <alignment horizontal="left" wrapText="1"/>
    </xf>
    <xf numFmtId="0" fontId="19" fillId="2" borderId="0" xfId="0" applyFont="1" applyFill="1" applyBorder="1" applyAlignment="1">
      <alignment horizontal="right" wrapText="1"/>
    </xf>
    <xf numFmtId="0" fontId="19" fillId="2" borderId="0" xfId="0" applyFont="1" applyFill="1" applyBorder="1" applyAlignment="1">
      <alignment horizontal="center" wrapText="1"/>
    </xf>
    <xf numFmtId="0" fontId="0" fillId="0" borderId="30" xfId="0" applyBorder="1" applyAlignment="1">
      <alignment wrapText="1"/>
    </xf>
    <xf numFmtId="0" fontId="17" fillId="2" borderId="0" xfId="0" applyFont="1" applyFill="1" applyBorder="1" applyAlignment="1">
      <alignment horizontal="right" wrapText="1"/>
    </xf>
    <xf numFmtId="0" fontId="59" fillId="0" borderId="18" xfId="0" applyFont="1" applyBorder="1" applyAlignment="1">
      <alignment vertical="center" wrapText="1"/>
    </xf>
    <xf numFmtId="0" fontId="63" fillId="0" borderId="18" xfId="0" applyFont="1" applyBorder="1" applyAlignment="1">
      <alignment vertical="center" wrapText="1"/>
    </xf>
    <xf numFmtId="0" fontId="0" fillId="4" borderId="5" xfId="0" applyFill="1" applyBorder="1"/>
    <xf numFmtId="0" fontId="10" fillId="4" borderId="5" xfId="0" applyNumberFormat="1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8" xfId="0" applyFill="1" applyBorder="1" applyAlignment="1">
      <alignment horizontal="left" vertical="center"/>
    </xf>
    <xf numFmtId="0" fontId="0" fillId="4" borderId="6" xfId="0" applyFill="1" applyBorder="1" applyAlignment="1">
      <alignment horizontal="right" vertical="center"/>
    </xf>
    <xf numFmtId="0" fontId="10" fillId="4" borderId="8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right" vertical="center" wrapText="1"/>
    </xf>
    <xf numFmtId="0" fontId="10" fillId="4" borderId="6" xfId="0" applyFont="1" applyFill="1" applyBorder="1" applyAlignment="1">
      <alignment vertical="center" wrapText="1"/>
    </xf>
    <xf numFmtId="0" fontId="0" fillId="4" borderId="17" xfId="0" applyFill="1" applyBorder="1" applyAlignment="1">
      <alignment vertical="center" wrapText="1"/>
    </xf>
    <xf numFmtId="0" fontId="63" fillId="4" borderId="18" xfId="0" applyFont="1" applyFill="1" applyBorder="1" applyAlignment="1">
      <alignment vertical="center" wrapText="1"/>
    </xf>
    <xf numFmtId="49" fontId="10" fillId="4" borderId="5" xfId="0" applyNumberFormat="1" applyFont="1" applyFill="1" applyBorder="1" applyAlignment="1">
      <alignment horizontal="center" vertical="center" wrapText="1"/>
    </xf>
    <xf numFmtId="0" fontId="10" fillId="4" borderId="5" xfId="0" applyNumberFormat="1" applyFont="1" applyFill="1" applyBorder="1" applyAlignment="1">
      <alignment horizontal="left" vertical="center" wrapText="1"/>
    </xf>
    <xf numFmtId="0" fontId="39" fillId="8" borderId="5" xfId="0" applyFont="1" applyFill="1" applyBorder="1" applyAlignment="1">
      <alignment horizontal="center" vertical="center"/>
    </xf>
    <xf numFmtId="0" fontId="39" fillId="8" borderId="5" xfId="0" applyNumberFormat="1" applyFont="1" applyFill="1" applyBorder="1" applyAlignment="1">
      <alignment horizontal="center" vertical="center"/>
    </xf>
    <xf numFmtId="0" fontId="64" fillId="8" borderId="5" xfId="0" applyFont="1" applyFill="1" applyBorder="1" applyAlignment="1">
      <alignment horizontal="center" vertical="center"/>
    </xf>
    <xf numFmtId="0" fontId="39" fillId="8" borderId="5" xfId="0" applyNumberFormat="1" applyFont="1" applyFill="1" applyBorder="1" applyAlignment="1">
      <alignment horizontal="center" vertical="center" wrapText="1"/>
    </xf>
    <xf numFmtId="1" fontId="39" fillId="8" borderId="5" xfId="0" applyNumberFormat="1" applyFont="1" applyFill="1" applyBorder="1" applyAlignment="1">
      <alignment horizontal="center" vertical="center"/>
    </xf>
    <xf numFmtId="1" fontId="34" fillId="8" borderId="5" xfId="0" applyNumberFormat="1" applyFont="1" applyFill="1" applyBorder="1" applyAlignment="1">
      <alignment horizontal="center" vertical="center"/>
    </xf>
    <xf numFmtId="0" fontId="34" fillId="8" borderId="5" xfId="0" applyNumberFormat="1" applyFont="1" applyFill="1" applyBorder="1" applyAlignment="1">
      <alignment horizontal="center" vertical="center" wrapText="1"/>
    </xf>
    <xf numFmtId="2" fontId="39" fillId="8" borderId="5" xfId="0" applyNumberFormat="1" applyFont="1" applyFill="1" applyBorder="1" applyAlignment="1">
      <alignment horizontal="center" vertical="center"/>
    </xf>
    <xf numFmtId="0" fontId="64" fillId="8" borderId="8" xfId="0" applyFont="1" applyFill="1" applyBorder="1" applyAlignment="1">
      <alignment horizontal="center" vertical="center"/>
    </xf>
    <xf numFmtId="0" fontId="64" fillId="8" borderId="10" xfId="0" applyFont="1" applyFill="1" applyBorder="1" applyAlignment="1">
      <alignment horizontal="center" vertical="center"/>
    </xf>
    <xf numFmtId="0" fontId="64" fillId="8" borderId="6" xfId="0" applyFont="1" applyFill="1" applyBorder="1" applyAlignment="1">
      <alignment horizontal="center" vertical="center"/>
    </xf>
    <xf numFmtId="1" fontId="39" fillId="8" borderId="5" xfId="0" applyNumberFormat="1" applyFont="1" applyFill="1" applyBorder="1" applyAlignment="1">
      <alignment horizontal="center" vertical="center" wrapText="1"/>
    </xf>
    <xf numFmtId="0" fontId="39" fillId="8" borderId="8" xfId="0" applyNumberFormat="1" applyFont="1" applyFill="1" applyBorder="1" applyAlignment="1">
      <alignment horizontal="center" vertical="center" wrapText="1"/>
    </xf>
    <xf numFmtId="0" fontId="39" fillId="8" borderId="6" xfId="0" applyNumberFormat="1" applyFont="1" applyFill="1" applyBorder="1" applyAlignment="1">
      <alignment horizontal="center" vertical="center" wrapText="1"/>
    </xf>
    <xf numFmtId="0" fontId="64" fillId="8" borderId="8" xfId="0" applyFont="1" applyFill="1" applyBorder="1" applyAlignment="1">
      <alignment horizontal="center" vertical="center" wrapText="1"/>
    </xf>
    <xf numFmtId="0" fontId="64" fillId="8" borderId="6" xfId="0" applyFont="1" applyFill="1" applyBorder="1" applyAlignment="1">
      <alignment horizontal="center" vertical="center" wrapText="1"/>
    </xf>
    <xf numFmtId="49" fontId="39" fillId="8" borderId="5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right"/>
    </xf>
    <xf numFmtId="0" fontId="0" fillId="0" borderId="5" xfId="0" applyBorder="1"/>
    <xf numFmtId="1" fontId="13" fillId="2" borderId="5" xfId="0" applyNumberFormat="1" applyFont="1" applyFill="1" applyBorder="1" applyAlignment="1">
      <alignment horizontal="center" vertical="center" wrapText="1"/>
    </xf>
    <xf numFmtId="1" fontId="37" fillId="2" borderId="5" xfId="0" applyNumberFormat="1" applyFont="1" applyFill="1" applyBorder="1" applyAlignment="1">
      <alignment horizontal="center" vertical="center" textRotation="90" wrapText="1"/>
    </xf>
    <xf numFmtId="0" fontId="0" fillId="0" borderId="5" xfId="0" applyBorder="1" applyAlignment="1">
      <alignment vertical="center"/>
    </xf>
    <xf numFmtId="49" fontId="13" fillId="2" borderId="25" xfId="0" applyNumberFormat="1" applyFont="1" applyFill="1" applyBorder="1" applyAlignment="1">
      <alignment horizontal="center" vertical="center" wrapText="1"/>
    </xf>
    <xf numFmtId="49" fontId="13" fillId="2" borderId="24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 vertical="center"/>
    </xf>
    <xf numFmtId="49" fontId="13" fillId="2" borderId="32" xfId="0" applyNumberFormat="1" applyFont="1" applyFill="1" applyBorder="1" applyAlignment="1">
      <alignment horizontal="center" vertical="center" wrapText="1"/>
    </xf>
    <xf numFmtId="49" fontId="13" fillId="2" borderId="33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/>
    </xf>
    <xf numFmtId="49" fontId="13" fillId="2" borderId="0" xfId="0" applyNumberFormat="1" applyFont="1" applyFill="1" applyBorder="1" applyAlignment="1">
      <alignment horizontal="left"/>
    </xf>
    <xf numFmtId="2" fontId="12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left" wrapText="1"/>
    </xf>
    <xf numFmtId="49" fontId="13" fillId="2" borderId="0" xfId="0" applyNumberFormat="1" applyFont="1" applyFill="1" applyBorder="1" applyAlignment="1">
      <alignment horizontal="left" wrapText="1"/>
    </xf>
    <xf numFmtId="49" fontId="13" fillId="2" borderId="0" xfId="0" applyNumberFormat="1" applyFont="1" applyFill="1" applyBorder="1" applyAlignment="1">
      <alignment horizontal="right"/>
    </xf>
    <xf numFmtId="1" fontId="13" fillId="2" borderId="0" xfId="0" applyNumberFormat="1" applyFont="1" applyFill="1" applyBorder="1" applyAlignment="1">
      <alignment horizontal="right"/>
    </xf>
    <xf numFmtId="0" fontId="29" fillId="2" borderId="0" xfId="0" applyFont="1" applyFill="1" applyBorder="1" applyAlignment="1">
      <alignment horizontal="center" vertical="center"/>
    </xf>
    <xf numFmtId="0" fontId="65" fillId="0" borderId="0" xfId="0" applyFont="1"/>
    <xf numFmtId="0" fontId="29" fillId="2" borderId="0" xfId="0" applyFont="1" applyFill="1" applyBorder="1" applyAlignment="1">
      <alignment horizontal="left" wrapText="1"/>
    </xf>
    <xf numFmtId="0" fontId="29" fillId="2" borderId="0" xfId="0" applyFont="1" applyFill="1" applyBorder="1" applyAlignment="1">
      <alignment horizontal="right" wrapText="1"/>
    </xf>
    <xf numFmtId="0" fontId="29" fillId="0" borderId="0" xfId="0" applyFont="1" applyAlignment="1">
      <alignment horizontal="right"/>
    </xf>
    <xf numFmtId="0" fontId="19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/>
    </xf>
    <xf numFmtId="0" fontId="33" fillId="2" borderId="0" xfId="0" applyFont="1" applyFill="1" applyBorder="1" applyAlignment="1">
      <alignment horizontal="left" wrapText="1"/>
    </xf>
    <xf numFmtId="2" fontId="42" fillId="2" borderId="0" xfId="0" applyNumberFormat="1" applyFont="1" applyFill="1" applyAlignment="1"/>
    <xf numFmtId="2" fontId="44" fillId="2" borderId="0" xfId="0" applyNumberFormat="1" applyFont="1" applyFill="1" applyBorder="1" applyAlignment="1">
      <alignment horizontal="left"/>
    </xf>
    <xf numFmtId="0" fontId="59" fillId="0" borderId="0" xfId="0" applyFont="1"/>
    <xf numFmtId="2" fontId="42" fillId="2" borderId="0" xfId="0" applyNumberFormat="1" applyFont="1" applyFill="1" applyAlignment="1">
      <alignment horizontal="right"/>
    </xf>
    <xf numFmtId="0" fontId="33" fillId="0" borderId="0" xfId="0" applyFont="1" applyBorder="1" applyAlignment="1">
      <alignment horizontal="left" wrapText="1"/>
    </xf>
    <xf numFmtId="0" fontId="17" fillId="2" borderId="0" xfId="0" applyFont="1" applyFill="1" applyBorder="1" applyAlignment="1">
      <alignment horizontal="right"/>
    </xf>
    <xf numFmtId="0" fontId="17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/>
    </xf>
    <xf numFmtId="1" fontId="35" fillId="5" borderId="0" xfId="0" applyNumberFormat="1" applyFont="1" applyFill="1" applyBorder="1" applyAlignment="1">
      <alignment horizontal="center" vertical="center" wrapText="1"/>
    </xf>
    <xf numFmtId="1" fontId="36" fillId="5" borderId="0" xfId="0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center" wrapText="1"/>
    </xf>
    <xf numFmtId="0" fontId="17" fillId="2" borderId="0" xfId="0" applyFont="1" applyFill="1" applyBorder="1" applyAlignment="1">
      <alignment horizontal="left" wrapText="1"/>
    </xf>
    <xf numFmtId="1" fontId="29" fillId="2" borderId="0" xfId="0" applyNumberFormat="1" applyFont="1" applyFill="1" applyBorder="1" applyAlignment="1">
      <alignment horizontal="center"/>
    </xf>
    <xf numFmtId="0" fontId="31" fillId="2" borderId="0" xfId="0" applyFont="1" applyFill="1" applyBorder="1" applyAlignment="1">
      <alignment horizontal="center" wrapText="1"/>
    </xf>
    <xf numFmtId="0" fontId="31" fillId="2" borderId="0" xfId="0" applyFont="1" applyFill="1" applyAlignment="1">
      <alignment horizontal="right"/>
    </xf>
    <xf numFmtId="0" fontId="31" fillId="2" borderId="0" xfId="0" applyFont="1" applyFill="1" applyAlignment="1">
      <alignment horizontal="center" vertical="center"/>
    </xf>
    <xf numFmtId="0" fontId="56" fillId="2" borderId="0" xfId="0" applyFont="1" applyFill="1" applyAlignment="1">
      <alignment horizontal="right"/>
    </xf>
    <xf numFmtId="0" fontId="31" fillId="2" borderId="0" xfId="0" applyFont="1" applyFill="1" applyBorder="1" applyAlignment="1"/>
    <xf numFmtId="0" fontId="31" fillId="2" borderId="0" xfId="0" applyFont="1" applyFill="1" applyBorder="1" applyAlignment="1">
      <alignment wrapText="1"/>
    </xf>
    <xf numFmtId="1" fontId="31" fillId="2" borderId="0" xfId="0" applyNumberFormat="1" applyFont="1" applyFill="1" applyBorder="1" applyAlignment="1">
      <alignment horizontal="right"/>
    </xf>
    <xf numFmtId="2" fontId="54" fillId="2" borderId="0" xfId="0" applyNumberFormat="1" applyFont="1" applyFill="1" applyAlignment="1">
      <alignment horizontal="left" vertical="center"/>
    </xf>
    <xf numFmtId="2" fontId="54" fillId="2" borderId="0" xfId="0" applyNumberFormat="1" applyFont="1" applyFill="1" applyAlignment="1">
      <alignment horizontal="right" vertical="center"/>
    </xf>
    <xf numFmtId="2" fontId="19" fillId="2" borderId="0" xfId="0" applyNumberFormat="1" applyFont="1" applyFill="1" applyAlignment="1">
      <alignment horizontal="left" vertical="center"/>
    </xf>
    <xf numFmtId="2" fontId="19" fillId="2" borderId="0" xfId="0" applyNumberFormat="1" applyFont="1" applyFill="1" applyAlignment="1">
      <alignment horizontal="right" vertical="center"/>
    </xf>
    <xf numFmtId="0" fontId="73" fillId="4" borderId="0" xfId="0" applyFont="1" applyFill="1" applyAlignment="1">
      <alignment horizontal="center" vertical="center"/>
    </xf>
    <xf numFmtId="0" fontId="74" fillId="4" borderId="0" xfId="0" applyFont="1" applyFill="1" applyBorder="1" applyAlignment="1">
      <alignment horizontal="left" vertical="center" wrapText="1"/>
    </xf>
    <xf numFmtId="0" fontId="74" fillId="4" borderId="1" xfId="0" applyFont="1" applyFill="1" applyBorder="1" applyAlignment="1">
      <alignment horizontal="left" vertical="center" wrapText="1"/>
    </xf>
    <xf numFmtId="0" fontId="73" fillId="4" borderId="4" xfId="0" applyNumberFormat="1" applyFont="1" applyFill="1" applyBorder="1" applyAlignment="1">
      <alignment horizontal="left" vertical="center" wrapText="1"/>
    </xf>
    <xf numFmtId="0" fontId="73" fillId="4" borderId="0" xfId="0" applyNumberFormat="1" applyFont="1" applyFill="1" applyBorder="1" applyAlignment="1">
      <alignment vertical="center" wrapText="1"/>
    </xf>
    <xf numFmtId="0" fontId="73" fillId="4" borderId="0" xfId="0" applyNumberFormat="1" applyFont="1" applyFill="1" applyBorder="1" applyAlignment="1">
      <alignment horizontal="left" vertical="center" wrapText="1"/>
    </xf>
    <xf numFmtId="2" fontId="73" fillId="4" borderId="19" xfId="0" applyNumberFormat="1" applyFont="1" applyFill="1" applyBorder="1" applyAlignment="1">
      <alignment horizontal="center" vertical="center"/>
    </xf>
    <xf numFmtId="2" fontId="73" fillId="4" borderId="0" xfId="0" applyNumberFormat="1" applyFont="1" applyFill="1" applyBorder="1" applyAlignment="1">
      <alignment horizontal="center" vertical="center"/>
    </xf>
    <xf numFmtId="2" fontId="73" fillId="4" borderId="0" xfId="0" applyNumberFormat="1" applyFont="1" applyFill="1" applyBorder="1" applyAlignment="1">
      <alignment horizontal="center" vertical="center" wrapText="1"/>
    </xf>
    <xf numFmtId="0" fontId="73" fillId="4" borderId="0" xfId="0" applyNumberFormat="1" applyFont="1" applyFill="1" applyBorder="1" applyAlignment="1">
      <alignment horizontal="right" vertical="center" wrapText="1"/>
    </xf>
    <xf numFmtId="0" fontId="73" fillId="4" borderId="0" xfId="0" applyNumberFormat="1" applyFont="1" applyFill="1" applyBorder="1" applyAlignment="1">
      <alignment horizontal="center" vertical="center" wrapText="1"/>
    </xf>
    <xf numFmtId="49" fontId="75" fillId="4" borderId="0" xfId="0" applyNumberFormat="1" applyFont="1" applyFill="1" applyBorder="1" applyAlignment="1">
      <alignment horizontal="right" vertical="center"/>
    </xf>
    <xf numFmtId="2" fontId="75" fillId="4" borderId="0" xfId="0" applyNumberFormat="1" applyFont="1" applyFill="1" applyBorder="1" applyAlignment="1">
      <alignment horizontal="center" vertical="center"/>
    </xf>
    <xf numFmtId="49" fontId="75" fillId="4" borderId="0" xfId="0" applyNumberFormat="1" applyFont="1" applyFill="1" applyBorder="1" applyAlignment="1">
      <alignment horizontal="center" vertical="center"/>
    </xf>
    <xf numFmtId="49" fontId="75" fillId="4" borderId="0" xfId="0" applyNumberFormat="1" applyFont="1" applyFill="1" applyBorder="1" applyAlignment="1">
      <alignment vertical="center"/>
    </xf>
    <xf numFmtId="0" fontId="75" fillId="4" borderId="0" xfId="0" applyNumberFormat="1" applyFont="1" applyFill="1" applyBorder="1" applyAlignment="1">
      <alignment horizontal="left" vertical="center"/>
    </xf>
    <xf numFmtId="1" fontId="73" fillId="4" borderId="19" xfId="0" applyNumberFormat="1" applyFont="1" applyFill="1" applyBorder="1" applyAlignment="1">
      <alignment horizontal="center" vertical="center" wrapText="1"/>
    </xf>
    <xf numFmtId="2" fontId="73" fillId="4" borderId="19" xfId="0" applyNumberFormat="1" applyFont="1" applyFill="1" applyBorder="1" applyAlignment="1">
      <alignment horizontal="left" vertical="center"/>
    </xf>
    <xf numFmtId="0" fontId="74" fillId="4" borderId="0" xfId="0" applyFont="1" applyFill="1" applyBorder="1" applyAlignment="1">
      <alignment horizontal="center" vertical="center"/>
    </xf>
    <xf numFmtId="0" fontId="73" fillId="4" borderId="21" xfId="0" applyNumberFormat="1" applyFont="1" applyFill="1" applyBorder="1" applyAlignment="1">
      <alignment horizontal="center" vertical="center" wrapText="1"/>
    </xf>
    <xf numFmtId="1" fontId="74" fillId="4" borderId="0" xfId="0" applyNumberFormat="1" applyFont="1" applyFill="1" applyBorder="1" applyAlignment="1">
      <alignment vertical="center"/>
    </xf>
    <xf numFmtId="2" fontId="73" fillId="4" borderId="3" xfId="0" applyNumberFormat="1" applyFont="1" applyFill="1" applyBorder="1" applyAlignment="1">
      <alignment vertical="center"/>
    </xf>
    <xf numFmtId="2" fontId="73" fillId="4" borderId="2" xfId="0" applyNumberFormat="1" applyFont="1" applyFill="1" applyBorder="1" applyAlignment="1">
      <alignment horizontal="right" vertical="center"/>
    </xf>
    <xf numFmtId="0" fontId="73" fillId="4" borderId="0" xfId="0" applyFont="1" applyFill="1" applyBorder="1" applyAlignment="1">
      <alignment vertical="center"/>
    </xf>
    <xf numFmtId="2" fontId="74" fillId="4" borderId="0" xfId="0" applyNumberFormat="1" applyFont="1" applyFill="1" applyBorder="1" applyAlignment="1">
      <alignment horizontal="center" vertical="center"/>
    </xf>
    <xf numFmtId="2" fontId="73" fillId="4" borderId="1" xfId="0" applyNumberFormat="1" applyFont="1" applyFill="1" applyBorder="1" applyAlignment="1">
      <alignment horizontal="right" vertical="center"/>
    </xf>
    <xf numFmtId="1" fontId="76" fillId="4" borderId="0" xfId="0" applyNumberFormat="1" applyFont="1" applyFill="1" applyBorder="1" applyAlignment="1">
      <alignment vertical="center"/>
    </xf>
    <xf numFmtId="2" fontId="73" fillId="4" borderId="0" xfId="0" applyNumberFormat="1" applyFont="1" applyFill="1" applyBorder="1" applyAlignment="1">
      <alignment vertical="center"/>
    </xf>
    <xf numFmtId="0" fontId="73" fillId="4" borderId="0" xfId="0" applyFont="1" applyFill="1" applyBorder="1" applyAlignment="1">
      <alignment horizontal="center" vertical="center"/>
    </xf>
    <xf numFmtId="0" fontId="73" fillId="4" borderId="0" xfId="0" applyFont="1" applyFill="1" applyAlignment="1">
      <alignment vertical="center"/>
    </xf>
    <xf numFmtId="0" fontId="73" fillId="4" borderId="0" xfId="0" applyFont="1" applyFill="1" applyAlignment="1">
      <alignment vertical="center" wrapText="1"/>
    </xf>
    <xf numFmtId="49" fontId="73" fillId="4" borderId="0" xfId="0" applyNumberFormat="1" applyFont="1" applyFill="1" applyAlignment="1">
      <alignment vertical="center"/>
    </xf>
    <xf numFmtId="1" fontId="72" fillId="7" borderId="23" xfId="0" applyNumberFormat="1" applyFont="1" applyFill="1" applyBorder="1" applyAlignment="1">
      <alignment horizontal="center" vertical="center"/>
    </xf>
    <xf numFmtId="1" fontId="72" fillId="7" borderId="24" xfId="0" applyNumberFormat="1" applyFont="1" applyFill="1" applyBorder="1" applyAlignment="1">
      <alignment horizontal="center" vertical="center" wrapText="1"/>
    </xf>
    <xf numFmtId="49" fontId="16" fillId="2" borderId="8" xfId="0" applyNumberFormat="1" applyFont="1" applyFill="1" applyBorder="1" applyAlignment="1">
      <alignment horizontal="left" vertical="center"/>
    </xf>
    <xf numFmtId="0" fontId="16" fillId="2" borderId="0" xfId="0" applyNumberFormat="1" applyFont="1" applyFill="1" applyAlignment="1">
      <alignment horizontal="center" vertical="center"/>
    </xf>
    <xf numFmtId="2" fontId="16" fillId="2" borderId="5" xfId="0" applyNumberFormat="1" applyFont="1" applyFill="1" applyBorder="1" applyAlignment="1">
      <alignment horizontal="left" vertical="center"/>
    </xf>
    <xf numFmtId="0" fontId="58" fillId="2" borderId="5" xfId="0" applyNumberFormat="1" applyFont="1" applyFill="1" applyBorder="1" applyAlignment="1">
      <alignment horizontal="center" vertical="center" wrapText="1"/>
    </xf>
    <xf numFmtId="1" fontId="58" fillId="2" borderId="6" xfId="0" applyNumberFormat="1" applyFont="1" applyFill="1" applyBorder="1" applyAlignment="1">
      <alignment horizontal="center" vertical="center"/>
    </xf>
    <xf numFmtId="49" fontId="16" fillId="4" borderId="8" xfId="0" applyNumberFormat="1" applyFont="1" applyFill="1" applyBorder="1" applyAlignment="1">
      <alignment horizontal="left" vertical="center"/>
    </xf>
    <xf numFmtId="0" fontId="16" fillId="4" borderId="0" xfId="0" applyNumberFormat="1" applyFont="1" applyFill="1" applyAlignment="1">
      <alignment horizontal="center" vertical="center"/>
    </xf>
    <xf numFmtId="2" fontId="16" fillId="4" borderId="5" xfId="0" applyNumberFormat="1" applyFont="1" applyFill="1" applyBorder="1" applyAlignment="1">
      <alignment horizontal="left" vertical="center"/>
    </xf>
    <xf numFmtId="0" fontId="58" fillId="4" borderId="5" xfId="0" applyNumberFormat="1" applyFont="1" applyFill="1" applyBorder="1" applyAlignment="1">
      <alignment horizontal="center" vertical="center" wrapText="1"/>
    </xf>
    <xf numFmtId="1" fontId="58" fillId="4" borderId="6" xfId="0" applyNumberFormat="1" applyFont="1" applyFill="1" applyBorder="1" applyAlignment="1">
      <alignment horizontal="center" vertical="center"/>
    </xf>
    <xf numFmtId="49" fontId="58" fillId="6" borderId="0" xfId="0" applyNumberFormat="1" applyFont="1" applyFill="1" applyBorder="1" applyAlignment="1">
      <alignment horizontal="left" vertical="center"/>
    </xf>
    <xf numFmtId="0" fontId="58" fillId="6" borderId="0" xfId="0" applyNumberFormat="1" applyFont="1" applyFill="1" applyAlignment="1">
      <alignment horizontal="center" vertical="center"/>
    </xf>
    <xf numFmtId="2" fontId="58" fillId="6" borderId="23" xfId="0" applyNumberFormat="1" applyFont="1" applyFill="1" applyBorder="1" applyAlignment="1">
      <alignment horizontal="left" vertical="center"/>
    </xf>
    <xf numFmtId="0" fontId="58" fillId="6" borderId="24" xfId="0" applyNumberFormat="1" applyFont="1" applyFill="1" applyBorder="1" applyAlignment="1">
      <alignment horizontal="center" vertical="center" wrapText="1"/>
    </xf>
    <xf numFmtId="2" fontId="74" fillId="0" borderId="0" xfId="0" applyNumberFormat="1" applyFont="1" applyAlignment="1"/>
    <xf numFmtId="2" fontId="73" fillId="0" borderId="0" xfId="0" applyNumberFormat="1" applyFont="1" applyAlignment="1"/>
    <xf numFmtId="0" fontId="75" fillId="2" borderId="5" xfId="0" applyNumberFormat="1" applyFont="1" applyFill="1" applyBorder="1" applyAlignment="1">
      <alignment horizontal="center" vertical="center" wrapText="1"/>
    </xf>
    <xf numFmtId="49" fontId="75" fillId="2" borderId="5" xfId="0" applyNumberFormat="1" applyFont="1" applyFill="1" applyBorder="1" applyAlignment="1">
      <alignment vertical="center"/>
    </xf>
    <xf numFmtId="0" fontId="75" fillId="2" borderId="0" xfId="0" applyFont="1" applyFill="1" applyAlignment="1">
      <alignment vertical="center" wrapText="1"/>
    </xf>
    <xf numFmtId="0" fontId="75" fillId="2" borderId="7" xfId="0" applyNumberFormat="1" applyFont="1" applyFill="1" applyBorder="1" applyAlignment="1">
      <alignment horizontal="left" vertical="center"/>
    </xf>
    <xf numFmtId="0" fontId="75" fillId="2" borderId="9" xfId="0" applyNumberFormat="1" applyFont="1" applyFill="1" applyBorder="1" applyAlignment="1">
      <alignment horizontal="center" vertical="center"/>
    </xf>
    <xf numFmtId="0" fontId="75" fillId="2" borderId="7" xfId="0" applyNumberFormat="1" applyFont="1" applyFill="1" applyBorder="1" applyAlignment="1">
      <alignment vertical="center"/>
    </xf>
    <xf numFmtId="0" fontId="75" fillId="2" borderId="10" xfId="0" applyNumberFormat="1" applyFont="1" applyFill="1" applyBorder="1" applyAlignment="1">
      <alignment vertical="center"/>
    </xf>
    <xf numFmtId="0" fontId="75" fillId="2" borderId="5" xfId="0" applyNumberFormat="1" applyFont="1" applyFill="1" applyBorder="1" applyAlignment="1">
      <alignment horizontal="left" vertical="center"/>
    </xf>
    <xf numFmtId="0" fontId="75" fillId="2" borderId="0" xfId="0" applyFont="1" applyFill="1" applyAlignment="1">
      <alignment vertical="center"/>
    </xf>
    <xf numFmtId="49" fontId="75" fillId="2" borderId="8" xfId="0" applyNumberFormat="1" applyFont="1" applyFill="1" applyBorder="1" applyAlignment="1">
      <alignment horizontal="left" vertical="center"/>
    </xf>
    <xf numFmtId="0" fontId="69" fillId="2" borderId="0" xfId="0" applyNumberFormat="1" applyFont="1" applyFill="1" applyAlignment="1">
      <alignment horizontal="center" vertical="center"/>
    </xf>
    <xf numFmtId="2" fontId="75" fillId="2" borderId="5" xfId="0" applyNumberFormat="1" applyFont="1" applyFill="1" applyBorder="1" applyAlignment="1">
      <alignment horizontal="left" vertical="center"/>
    </xf>
    <xf numFmtId="0" fontId="77" fillId="2" borderId="5" xfId="0" applyNumberFormat="1" applyFont="1" applyFill="1" applyBorder="1" applyAlignment="1">
      <alignment horizontal="center" vertical="center" wrapText="1"/>
    </xf>
    <xf numFmtId="1" fontId="77" fillId="2" borderId="6" xfId="0" applyNumberFormat="1" applyFont="1" applyFill="1" applyBorder="1" applyAlignment="1">
      <alignment horizontal="center" vertical="center"/>
    </xf>
    <xf numFmtId="2" fontId="78" fillId="0" borderId="0" xfId="0" applyNumberFormat="1" applyFont="1" applyAlignment="1"/>
    <xf numFmtId="0" fontId="75" fillId="0" borderId="0" xfId="0" applyFont="1" applyAlignment="1">
      <alignment horizontal="center" vertical="center"/>
    </xf>
    <xf numFmtId="0" fontId="75" fillId="0" borderId="0" xfId="0" applyFont="1" applyAlignment="1">
      <alignment vertical="center"/>
    </xf>
    <xf numFmtId="0" fontId="75" fillId="0" borderId="0" xfId="0" applyFont="1" applyAlignment="1">
      <alignment vertical="center" wrapText="1"/>
    </xf>
    <xf numFmtId="49" fontId="75" fillId="0" borderId="0" xfId="0" applyNumberFormat="1" applyFont="1" applyAlignment="1">
      <alignment vertical="center"/>
    </xf>
    <xf numFmtId="0" fontId="75" fillId="3" borderId="0" xfId="0" applyFont="1" applyFill="1" applyAlignment="1">
      <alignment vertical="center"/>
    </xf>
    <xf numFmtId="0" fontId="64" fillId="4" borderId="5" xfId="0" applyFont="1" applyFill="1" applyBorder="1" applyAlignment="1">
      <alignment horizontal="center" vertical="center"/>
    </xf>
    <xf numFmtId="0" fontId="39" fillId="4" borderId="5" xfId="0" applyNumberFormat="1" applyFont="1" applyFill="1" applyBorder="1" applyAlignment="1">
      <alignment horizontal="center" vertical="center"/>
    </xf>
    <xf numFmtId="0" fontId="39" fillId="4" borderId="5" xfId="0" applyFont="1" applyFill="1" applyBorder="1" applyAlignment="1">
      <alignment horizontal="center" vertical="center"/>
    </xf>
    <xf numFmtId="0" fontId="64" fillId="4" borderId="8" xfId="0" applyFont="1" applyFill="1" applyBorder="1" applyAlignment="1">
      <alignment horizontal="center" vertical="center"/>
    </xf>
    <xf numFmtId="0" fontId="0" fillId="4" borderId="8" xfId="0" applyFill="1" applyBorder="1"/>
    <xf numFmtId="0" fontId="39" fillId="4" borderId="0" xfId="0" applyNumberFormat="1" applyFont="1" applyFill="1" applyBorder="1" applyAlignment="1">
      <alignment horizontal="center" vertical="center" wrapText="1"/>
    </xf>
    <xf numFmtId="0" fontId="64" fillId="4" borderId="0" xfId="0" applyFont="1" applyFill="1" applyBorder="1" applyAlignment="1">
      <alignment horizontal="center" vertical="center"/>
    </xf>
    <xf numFmtId="0" fontId="39" fillId="4" borderId="0" xfId="0" applyNumberFormat="1" applyFont="1" applyFill="1" applyBorder="1" applyAlignment="1">
      <alignment horizontal="center" vertical="center"/>
    </xf>
    <xf numFmtId="1" fontId="34" fillId="4" borderId="0" xfId="0" applyNumberFormat="1" applyFont="1" applyFill="1" applyBorder="1" applyAlignment="1">
      <alignment horizontal="center" vertical="center"/>
    </xf>
    <xf numFmtId="2" fontId="34" fillId="4" borderId="0" xfId="0" applyNumberFormat="1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center" vertical="center"/>
    </xf>
    <xf numFmtId="1" fontId="39" fillId="4" borderId="0" xfId="0" applyNumberFormat="1" applyFont="1" applyFill="1" applyBorder="1" applyAlignment="1">
      <alignment horizontal="center" vertical="center"/>
    </xf>
    <xf numFmtId="0" fontId="63" fillId="4" borderId="0" xfId="0" applyFont="1" applyFill="1" applyBorder="1" applyAlignment="1">
      <alignment horizontal="center" vertical="center"/>
    </xf>
    <xf numFmtId="0" fontId="63" fillId="4" borderId="0" xfId="0" applyFont="1" applyFill="1" applyBorder="1"/>
    <xf numFmtId="1" fontId="58" fillId="4" borderId="0" xfId="0" applyNumberFormat="1" applyFont="1" applyFill="1" applyBorder="1" applyAlignment="1">
      <alignment horizontal="center" vertical="center"/>
    </xf>
    <xf numFmtId="1" fontId="58" fillId="4" borderId="0" xfId="0" applyNumberFormat="1" applyFont="1" applyFill="1" applyBorder="1" applyAlignment="1">
      <alignment horizontal="right" vertical="center"/>
    </xf>
    <xf numFmtId="2" fontId="58" fillId="4" borderId="0" xfId="0" applyNumberFormat="1" applyFont="1" applyFill="1" applyBorder="1" applyAlignment="1">
      <alignment horizontal="center" vertical="center"/>
    </xf>
    <xf numFmtId="0" fontId="39" fillId="8" borderId="0" xfId="0" applyNumberFormat="1" applyFont="1" applyFill="1" applyBorder="1" applyAlignment="1">
      <alignment horizontal="center" vertical="center" wrapText="1"/>
    </xf>
    <xf numFmtId="1" fontId="72" fillId="7" borderId="3" xfId="0" applyNumberFormat="1" applyFont="1" applyFill="1" applyBorder="1" applyAlignment="1">
      <alignment horizontal="center" vertical="center"/>
    </xf>
    <xf numFmtId="1" fontId="72" fillId="7" borderId="35" xfId="0" applyNumberFormat="1" applyFont="1" applyFill="1" applyBorder="1" applyAlignment="1">
      <alignment horizontal="center" vertical="center" wrapText="1"/>
    </xf>
    <xf numFmtId="1" fontId="72" fillId="7" borderId="35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40">
    <dxf>
      <fill>
        <patternFill>
          <bgColor indexed="15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ill>
        <patternFill>
          <fgColor indexed="46"/>
          <bgColor indexed="42"/>
        </patternFill>
      </fill>
    </dxf>
    <dxf>
      <fill>
        <patternFill>
          <bgColor indexed="47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 val="0"/>
        <condense val="0"/>
        <extend val="0"/>
        <color indexed="12"/>
      </font>
      <fill>
        <patternFill>
          <bgColor indexed="15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 val="0"/>
        <condense val="0"/>
        <extend val="0"/>
        <color indexed="12"/>
      </font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ill>
        <patternFill>
          <fgColor indexed="46"/>
          <bgColor indexed="42"/>
        </patternFill>
      </fill>
    </dxf>
    <dxf>
      <fill>
        <patternFill>
          <bgColor indexed="47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 val="0"/>
        <condense val="0"/>
        <extend val="0"/>
        <color indexed="12"/>
      </font>
      <fill>
        <patternFill>
          <bgColor indexed="15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15"/>
        </patternFill>
      </fill>
    </dxf>
    <dxf>
      <fill>
        <patternFill>
          <bgColor indexed="5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7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402167</xdr:colOff>
      <xdr:row>1</xdr:row>
      <xdr:rowOff>487892</xdr:rowOff>
    </xdr:from>
    <xdr:to>
      <xdr:col>1</xdr:col>
      <xdr:colOff>1068917</xdr:colOff>
      <xdr:row>1</xdr:row>
      <xdr:rowOff>487892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1011767" y="325967"/>
          <a:ext cx="209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306664</xdr:colOff>
      <xdr:row>2</xdr:row>
      <xdr:rowOff>46463</xdr:rowOff>
    </xdr:from>
    <xdr:to>
      <xdr:col>23</xdr:col>
      <xdr:colOff>9298</xdr:colOff>
      <xdr:row>2</xdr:row>
      <xdr:rowOff>51109</xdr:rowOff>
    </xdr:to>
    <xdr:sp macro="" textlink="">
      <xdr:nvSpPr>
        <xdr:cNvPr id="3" name="Line 4"/>
        <xdr:cNvSpPr>
          <a:spLocks noChangeShapeType="1"/>
        </xdr:cNvSpPr>
      </xdr:nvSpPr>
      <xdr:spPr bwMode="auto">
        <a:xfrm flipV="1">
          <a:off x="11279464" y="370313"/>
          <a:ext cx="2750634" cy="464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542925</xdr:colOff>
      <xdr:row>2</xdr:row>
      <xdr:rowOff>57150</xdr:rowOff>
    </xdr:from>
    <xdr:to>
      <xdr:col>3</xdr:col>
      <xdr:colOff>1152525</xdr:colOff>
      <xdr:row>2</xdr:row>
      <xdr:rowOff>57151</xdr:rowOff>
    </xdr:to>
    <xdr:cxnSp macro="">
      <xdr:nvCxnSpPr>
        <xdr:cNvPr id="4" name="Straight Connector 3"/>
        <xdr:cNvCxnSpPr/>
      </xdr:nvCxnSpPr>
      <xdr:spPr>
        <a:xfrm flipV="1">
          <a:off x="2371725" y="381000"/>
          <a:ext cx="6667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1920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121920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176784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176784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>
          <a:off x="121920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7" name="Line 10"/>
        <xdr:cNvSpPr>
          <a:spLocks noChangeShapeType="1"/>
        </xdr:cNvSpPr>
      </xdr:nvSpPr>
      <xdr:spPr bwMode="auto">
        <a:xfrm>
          <a:off x="121920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8" name="Line 12"/>
        <xdr:cNvSpPr>
          <a:spLocks noChangeShapeType="1"/>
        </xdr:cNvSpPr>
      </xdr:nvSpPr>
      <xdr:spPr bwMode="auto">
        <a:xfrm>
          <a:off x="176784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9" name="Line 13"/>
        <xdr:cNvSpPr>
          <a:spLocks noChangeShapeType="1"/>
        </xdr:cNvSpPr>
      </xdr:nvSpPr>
      <xdr:spPr bwMode="auto">
        <a:xfrm>
          <a:off x="176784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0" name="Line 14"/>
        <xdr:cNvSpPr>
          <a:spLocks noChangeShapeType="1"/>
        </xdr:cNvSpPr>
      </xdr:nvSpPr>
      <xdr:spPr bwMode="auto">
        <a:xfrm>
          <a:off x="121920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1" name="Line 16"/>
        <xdr:cNvSpPr>
          <a:spLocks noChangeShapeType="1"/>
        </xdr:cNvSpPr>
      </xdr:nvSpPr>
      <xdr:spPr bwMode="auto">
        <a:xfrm>
          <a:off x="121920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12" name="Line 18"/>
        <xdr:cNvSpPr>
          <a:spLocks noChangeShapeType="1"/>
        </xdr:cNvSpPr>
      </xdr:nvSpPr>
      <xdr:spPr bwMode="auto">
        <a:xfrm>
          <a:off x="176784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13" name="Line 19"/>
        <xdr:cNvSpPr>
          <a:spLocks noChangeShapeType="1"/>
        </xdr:cNvSpPr>
      </xdr:nvSpPr>
      <xdr:spPr bwMode="auto">
        <a:xfrm>
          <a:off x="176784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4" name="Line 21"/>
        <xdr:cNvSpPr>
          <a:spLocks noChangeShapeType="1"/>
        </xdr:cNvSpPr>
      </xdr:nvSpPr>
      <xdr:spPr bwMode="auto">
        <a:xfrm>
          <a:off x="121920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5" name="Line 23"/>
        <xdr:cNvSpPr>
          <a:spLocks noChangeShapeType="1"/>
        </xdr:cNvSpPr>
      </xdr:nvSpPr>
      <xdr:spPr bwMode="auto">
        <a:xfrm>
          <a:off x="121920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16" name="Line 25"/>
        <xdr:cNvSpPr>
          <a:spLocks noChangeShapeType="1"/>
        </xdr:cNvSpPr>
      </xdr:nvSpPr>
      <xdr:spPr bwMode="auto">
        <a:xfrm>
          <a:off x="176784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17" name="Line 26"/>
        <xdr:cNvSpPr>
          <a:spLocks noChangeShapeType="1"/>
        </xdr:cNvSpPr>
      </xdr:nvSpPr>
      <xdr:spPr bwMode="auto">
        <a:xfrm>
          <a:off x="176784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8" name="Line 27"/>
        <xdr:cNvSpPr>
          <a:spLocks noChangeShapeType="1"/>
        </xdr:cNvSpPr>
      </xdr:nvSpPr>
      <xdr:spPr bwMode="auto">
        <a:xfrm>
          <a:off x="121920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9" name="Line 29"/>
        <xdr:cNvSpPr>
          <a:spLocks noChangeShapeType="1"/>
        </xdr:cNvSpPr>
      </xdr:nvSpPr>
      <xdr:spPr bwMode="auto">
        <a:xfrm>
          <a:off x="121920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20" name="Line 31"/>
        <xdr:cNvSpPr>
          <a:spLocks noChangeShapeType="1"/>
        </xdr:cNvSpPr>
      </xdr:nvSpPr>
      <xdr:spPr bwMode="auto">
        <a:xfrm>
          <a:off x="176784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21" name="Line 32"/>
        <xdr:cNvSpPr>
          <a:spLocks noChangeShapeType="1"/>
        </xdr:cNvSpPr>
      </xdr:nvSpPr>
      <xdr:spPr bwMode="auto">
        <a:xfrm>
          <a:off x="176784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994831</xdr:colOff>
      <xdr:row>2</xdr:row>
      <xdr:rowOff>21166</xdr:rowOff>
    </xdr:from>
    <xdr:to>
      <xdr:col>4</xdr:col>
      <xdr:colOff>275165</xdr:colOff>
      <xdr:row>2</xdr:row>
      <xdr:rowOff>21167</xdr:rowOff>
    </xdr:to>
    <xdr:sp macro="" textlink="">
      <xdr:nvSpPr>
        <xdr:cNvPr id="22" name="Line 33"/>
        <xdr:cNvSpPr>
          <a:spLocks noChangeShapeType="1"/>
        </xdr:cNvSpPr>
      </xdr:nvSpPr>
      <xdr:spPr bwMode="auto">
        <a:xfrm flipV="1">
          <a:off x="2442631" y="345016"/>
          <a:ext cx="270934" cy="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23" name="Line 35"/>
        <xdr:cNvSpPr>
          <a:spLocks noChangeShapeType="1"/>
        </xdr:cNvSpPr>
      </xdr:nvSpPr>
      <xdr:spPr bwMode="auto">
        <a:xfrm>
          <a:off x="121920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24" name="Line 37"/>
        <xdr:cNvSpPr>
          <a:spLocks noChangeShapeType="1"/>
        </xdr:cNvSpPr>
      </xdr:nvSpPr>
      <xdr:spPr bwMode="auto">
        <a:xfrm>
          <a:off x="121920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25" name="Line 39"/>
        <xdr:cNvSpPr>
          <a:spLocks noChangeShapeType="1"/>
        </xdr:cNvSpPr>
      </xdr:nvSpPr>
      <xdr:spPr bwMode="auto">
        <a:xfrm>
          <a:off x="176784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26" name="Line 40"/>
        <xdr:cNvSpPr>
          <a:spLocks noChangeShapeType="1"/>
        </xdr:cNvSpPr>
      </xdr:nvSpPr>
      <xdr:spPr bwMode="auto">
        <a:xfrm>
          <a:off x="176784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27" name="Line 41"/>
        <xdr:cNvSpPr>
          <a:spLocks noChangeShapeType="1"/>
        </xdr:cNvSpPr>
      </xdr:nvSpPr>
      <xdr:spPr bwMode="auto">
        <a:xfrm>
          <a:off x="121920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28" name="Line 43"/>
        <xdr:cNvSpPr>
          <a:spLocks noChangeShapeType="1"/>
        </xdr:cNvSpPr>
      </xdr:nvSpPr>
      <xdr:spPr bwMode="auto">
        <a:xfrm>
          <a:off x="121920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29" name="Line 45"/>
        <xdr:cNvSpPr>
          <a:spLocks noChangeShapeType="1"/>
        </xdr:cNvSpPr>
      </xdr:nvSpPr>
      <xdr:spPr bwMode="auto">
        <a:xfrm>
          <a:off x="176784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30" name="Line 46"/>
        <xdr:cNvSpPr>
          <a:spLocks noChangeShapeType="1"/>
        </xdr:cNvSpPr>
      </xdr:nvSpPr>
      <xdr:spPr bwMode="auto">
        <a:xfrm>
          <a:off x="176784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1524001</xdr:colOff>
      <xdr:row>2</xdr:row>
      <xdr:rowOff>44823</xdr:rowOff>
    </xdr:from>
    <xdr:to>
      <xdr:col>18</xdr:col>
      <xdr:colOff>986119</xdr:colOff>
      <xdr:row>2</xdr:row>
      <xdr:rowOff>44823</xdr:rowOff>
    </xdr:to>
    <xdr:sp macro="" textlink="">
      <xdr:nvSpPr>
        <xdr:cNvPr id="31" name="Line 47"/>
        <xdr:cNvSpPr>
          <a:spLocks noChangeShapeType="1"/>
        </xdr:cNvSpPr>
      </xdr:nvSpPr>
      <xdr:spPr bwMode="auto">
        <a:xfrm flipV="1">
          <a:off x="9753601" y="368673"/>
          <a:ext cx="182431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32" name="Line 49"/>
        <xdr:cNvSpPr>
          <a:spLocks noChangeShapeType="1"/>
        </xdr:cNvSpPr>
      </xdr:nvSpPr>
      <xdr:spPr bwMode="auto">
        <a:xfrm>
          <a:off x="121920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33" name="Line 51"/>
        <xdr:cNvSpPr>
          <a:spLocks noChangeShapeType="1"/>
        </xdr:cNvSpPr>
      </xdr:nvSpPr>
      <xdr:spPr bwMode="auto">
        <a:xfrm>
          <a:off x="121920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34" name="Line 53"/>
        <xdr:cNvSpPr>
          <a:spLocks noChangeShapeType="1"/>
        </xdr:cNvSpPr>
      </xdr:nvSpPr>
      <xdr:spPr bwMode="auto">
        <a:xfrm>
          <a:off x="176784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35" name="Line 54"/>
        <xdr:cNvSpPr>
          <a:spLocks noChangeShapeType="1"/>
        </xdr:cNvSpPr>
      </xdr:nvSpPr>
      <xdr:spPr bwMode="auto">
        <a:xfrm>
          <a:off x="176784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36" name="Line 55"/>
        <xdr:cNvSpPr>
          <a:spLocks noChangeShapeType="1"/>
        </xdr:cNvSpPr>
      </xdr:nvSpPr>
      <xdr:spPr bwMode="auto">
        <a:xfrm>
          <a:off x="121920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37" name="Line 57"/>
        <xdr:cNvSpPr>
          <a:spLocks noChangeShapeType="1"/>
        </xdr:cNvSpPr>
      </xdr:nvSpPr>
      <xdr:spPr bwMode="auto">
        <a:xfrm>
          <a:off x="121920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38" name="Line 59"/>
        <xdr:cNvSpPr>
          <a:spLocks noChangeShapeType="1"/>
        </xdr:cNvSpPr>
      </xdr:nvSpPr>
      <xdr:spPr bwMode="auto">
        <a:xfrm>
          <a:off x="176784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39" name="Line 60"/>
        <xdr:cNvSpPr>
          <a:spLocks noChangeShapeType="1"/>
        </xdr:cNvSpPr>
      </xdr:nvSpPr>
      <xdr:spPr bwMode="auto">
        <a:xfrm>
          <a:off x="176784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40" name="Line 62"/>
        <xdr:cNvSpPr>
          <a:spLocks noChangeShapeType="1"/>
        </xdr:cNvSpPr>
      </xdr:nvSpPr>
      <xdr:spPr bwMode="auto">
        <a:xfrm>
          <a:off x="121920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41" name="Line 64"/>
        <xdr:cNvSpPr>
          <a:spLocks noChangeShapeType="1"/>
        </xdr:cNvSpPr>
      </xdr:nvSpPr>
      <xdr:spPr bwMode="auto">
        <a:xfrm>
          <a:off x="121920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42" name="Line 66"/>
        <xdr:cNvSpPr>
          <a:spLocks noChangeShapeType="1"/>
        </xdr:cNvSpPr>
      </xdr:nvSpPr>
      <xdr:spPr bwMode="auto">
        <a:xfrm>
          <a:off x="176784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43" name="Line 67"/>
        <xdr:cNvSpPr>
          <a:spLocks noChangeShapeType="1"/>
        </xdr:cNvSpPr>
      </xdr:nvSpPr>
      <xdr:spPr bwMode="auto">
        <a:xfrm>
          <a:off x="176784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44" name="Line 68"/>
        <xdr:cNvSpPr>
          <a:spLocks noChangeShapeType="1"/>
        </xdr:cNvSpPr>
      </xdr:nvSpPr>
      <xdr:spPr bwMode="auto">
        <a:xfrm>
          <a:off x="121920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45" name="Line 70"/>
        <xdr:cNvSpPr>
          <a:spLocks noChangeShapeType="1"/>
        </xdr:cNvSpPr>
      </xdr:nvSpPr>
      <xdr:spPr bwMode="auto">
        <a:xfrm>
          <a:off x="121920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46" name="Line 72"/>
        <xdr:cNvSpPr>
          <a:spLocks noChangeShapeType="1"/>
        </xdr:cNvSpPr>
      </xdr:nvSpPr>
      <xdr:spPr bwMode="auto">
        <a:xfrm>
          <a:off x="176784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47" name="Line 73"/>
        <xdr:cNvSpPr>
          <a:spLocks noChangeShapeType="1"/>
        </xdr:cNvSpPr>
      </xdr:nvSpPr>
      <xdr:spPr bwMode="auto">
        <a:xfrm>
          <a:off x="176784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48" name="Line 75"/>
        <xdr:cNvSpPr>
          <a:spLocks noChangeShapeType="1"/>
        </xdr:cNvSpPr>
      </xdr:nvSpPr>
      <xdr:spPr bwMode="auto">
        <a:xfrm>
          <a:off x="121920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49" name="Line 77"/>
        <xdr:cNvSpPr>
          <a:spLocks noChangeShapeType="1"/>
        </xdr:cNvSpPr>
      </xdr:nvSpPr>
      <xdr:spPr bwMode="auto">
        <a:xfrm>
          <a:off x="121920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50" name="Line 79"/>
        <xdr:cNvSpPr>
          <a:spLocks noChangeShapeType="1"/>
        </xdr:cNvSpPr>
      </xdr:nvSpPr>
      <xdr:spPr bwMode="auto">
        <a:xfrm>
          <a:off x="176784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51" name="Line 80"/>
        <xdr:cNvSpPr>
          <a:spLocks noChangeShapeType="1"/>
        </xdr:cNvSpPr>
      </xdr:nvSpPr>
      <xdr:spPr bwMode="auto">
        <a:xfrm>
          <a:off x="176784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52" name="Line 81"/>
        <xdr:cNvSpPr>
          <a:spLocks noChangeShapeType="1"/>
        </xdr:cNvSpPr>
      </xdr:nvSpPr>
      <xdr:spPr bwMode="auto">
        <a:xfrm>
          <a:off x="121920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53" name="Line 83"/>
        <xdr:cNvSpPr>
          <a:spLocks noChangeShapeType="1"/>
        </xdr:cNvSpPr>
      </xdr:nvSpPr>
      <xdr:spPr bwMode="auto">
        <a:xfrm>
          <a:off x="121920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54" name="Line 85"/>
        <xdr:cNvSpPr>
          <a:spLocks noChangeShapeType="1"/>
        </xdr:cNvSpPr>
      </xdr:nvSpPr>
      <xdr:spPr bwMode="auto">
        <a:xfrm>
          <a:off x="176784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55" name="Line 86"/>
        <xdr:cNvSpPr>
          <a:spLocks noChangeShapeType="1"/>
        </xdr:cNvSpPr>
      </xdr:nvSpPr>
      <xdr:spPr bwMode="auto">
        <a:xfrm>
          <a:off x="176784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56" name="Line 89"/>
        <xdr:cNvSpPr>
          <a:spLocks noChangeShapeType="1"/>
        </xdr:cNvSpPr>
      </xdr:nvSpPr>
      <xdr:spPr bwMode="auto">
        <a:xfrm>
          <a:off x="121920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57" name="Line 91"/>
        <xdr:cNvSpPr>
          <a:spLocks noChangeShapeType="1"/>
        </xdr:cNvSpPr>
      </xdr:nvSpPr>
      <xdr:spPr bwMode="auto">
        <a:xfrm>
          <a:off x="121920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58" name="Line 93"/>
        <xdr:cNvSpPr>
          <a:spLocks noChangeShapeType="1"/>
        </xdr:cNvSpPr>
      </xdr:nvSpPr>
      <xdr:spPr bwMode="auto">
        <a:xfrm>
          <a:off x="176784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59" name="Line 94"/>
        <xdr:cNvSpPr>
          <a:spLocks noChangeShapeType="1"/>
        </xdr:cNvSpPr>
      </xdr:nvSpPr>
      <xdr:spPr bwMode="auto">
        <a:xfrm>
          <a:off x="176784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60" name="Line 95"/>
        <xdr:cNvSpPr>
          <a:spLocks noChangeShapeType="1"/>
        </xdr:cNvSpPr>
      </xdr:nvSpPr>
      <xdr:spPr bwMode="auto">
        <a:xfrm>
          <a:off x="121920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61" name="Line 97"/>
        <xdr:cNvSpPr>
          <a:spLocks noChangeShapeType="1"/>
        </xdr:cNvSpPr>
      </xdr:nvSpPr>
      <xdr:spPr bwMode="auto">
        <a:xfrm>
          <a:off x="121920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62" name="Line 99"/>
        <xdr:cNvSpPr>
          <a:spLocks noChangeShapeType="1"/>
        </xdr:cNvSpPr>
      </xdr:nvSpPr>
      <xdr:spPr bwMode="auto">
        <a:xfrm>
          <a:off x="176784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63" name="Line 100"/>
        <xdr:cNvSpPr>
          <a:spLocks noChangeShapeType="1"/>
        </xdr:cNvSpPr>
      </xdr:nvSpPr>
      <xdr:spPr bwMode="auto">
        <a:xfrm>
          <a:off x="176784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64" name="Line 103"/>
        <xdr:cNvSpPr>
          <a:spLocks noChangeShapeType="1"/>
        </xdr:cNvSpPr>
      </xdr:nvSpPr>
      <xdr:spPr bwMode="auto">
        <a:xfrm>
          <a:off x="121920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65" name="Line 105"/>
        <xdr:cNvSpPr>
          <a:spLocks noChangeShapeType="1"/>
        </xdr:cNvSpPr>
      </xdr:nvSpPr>
      <xdr:spPr bwMode="auto">
        <a:xfrm>
          <a:off x="121920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66" name="Line 107"/>
        <xdr:cNvSpPr>
          <a:spLocks noChangeShapeType="1"/>
        </xdr:cNvSpPr>
      </xdr:nvSpPr>
      <xdr:spPr bwMode="auto">
        <a:xfrm>
          <a:off x="176784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67" name="Line 108"/>
        <xdr:cNvSpPr>
          <a:spLocks noChangeShapeType="1"/>
        </xdr:cNvSpPr>
      </xdr:nvSpPr>
      <xdr:spPr bwMode="auto">
        <a:xfrm>
          <a:off x="176784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68" name="Line 109"/>
        <xdr:cNvSpPr>
          <a:spLocks noChangeShapeType="1"/>
        </xdr:cNvSpPr>
      </xdr:nvSpPr>
      <xdr:spPr bwMode="auto">
        <a:xfrm>
          <a:off x="121920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69" name="Line 111"/>
        <xdr:cNvSpPr>
          <a:spLocks noChangeShapeType="1"/>
        </xdr:cNvSpPr>
      </xdr:nvSpPr>
      <xdr:spPr bwMode="auto">
        <a:xfrm>
          <a:off x="121920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70" name="Line 113"/>
        <xdr:cNvSpPr>
          <a:spLocks noChangeShapeType="1"/>
        </xdr:cNvSpPr>
      </xdr:nvSpPr>
      <xdr:spPr bwMode="auto">
        <a:xfrm>
          <a:off x="176784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71" name="Line 114"/>
        <xdr:cNvSpPr>
          <a:spLocks noChangeShapeType="1"/>
        </xdr:cNvSpPr>
      </xdr:nvSpPr>
      <xdr:spPr bwMode="auto">
        <a:xfrm>
          <a:off x="176784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72" name="Line 116"/>
        <xdr:cNvSpPr>
          <a:spLocks noChangeShapeType="1"/>
        </xdr:cNvSpPr>
      </xdr:nvSpPr>
      <xdr:spPr bwMode="auto">
        <a:xfrm>
          <a:off x="121920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73" name="Line 118"/>
        <xdr:cNvSpPr>
          <a:spLocks noChangeShapeType="1"/>
        </xdr:cNvSpPr>
      </xdr:nvSpPr>
      <xdr:spPr bwMode="auto">
        <a:xfrm>
          <a:off x="121920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74" name="Line 120"/>
        <xdr:cNvSpPr>
          <a:spLocks noChangeShapeType="1"/>
        </xdr:cNvSpPr>
      </xdr:nvSpPr>
      <xdr:spPr bwMode="auto">
        <a:xfrm>
          <a:off x="176784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75" name="Line 121"/>
        <xdr:cNvSpPr>
          <a:spLocks noChangeShapeType="1"/>
        </xdr:cNvSpPr>
      </xdr:nvSpPr>
      <xdr:spPr bwMode="auto">
        <a:xfrm>
          <a:off x="176784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76" name="Line 122"/>
        <xdr:cNvSpPr>
          <a:spLocks noChangeShapeType="1"/>
        </xdr:cNvSpPr>
      </xdr:nvSpPr>
      <xdr:spPr bwMode="auto">
        <a:xfrm>
          <a:off x="121920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77" name="Line 124"/>
        <xdr:cNvSpPr>
          <a:spLocks noChangeShapeType="1"/>
        </xdr:cNvSpPr>
      </xdr:nvSpPr>
      <xdr:spPr bwMode="auto">
        <a:xfrm>
          <a:off x="121920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78" name="Line 126"/>
        <xdr:cNvSpPr>
          <a:spLocks noChangeShapeType="1"/>
        </xdr:cNvSpPr>
      </xdr:nvSpPr>
      <xdr:spPr bwMode="auto">
        <a:xfrm>
          <a:off x="176784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79" name="Line 127"/>
        <xdr:cNvSpPr>
          <a:spLocks noChangeShapeType="1"/>
        </xdr:cNvSpPr>
      </xdr:nvSpPr>
      <xdr:spPr bwMode="auto">
        <a:xfrm>
          <a:off x="176784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80" name="Line 129"/>
        <xdr:cNvSpPr>
          <a:spLocks noChangeShapeType="1"/>
        </xdr:cNvSpPr>
      </xdr:nvSpPr>
      <xdr:spPr bwMode="auto">
        <a:xfrm>
          <a:off x="121920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81" name="Line 131"/>
        <xdr:cNvSpPr>
          <a:spLocks noChangeShapeType="1"/>
        </xdr:cNvSpPr>
      </xdr:nvSpPr>
      <xdr:spPr bwMode="auto">
        <a:xfrm>
          <a:off x="121920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82" name="Line 133"/>
        <xdr:cNvSpPr>
          <a:spLocks noChangeShapeType="1"/>
        </xdr:cNvSpPr>
      </xdr:nvSpPr>
      <xdr:spPr bwMode="auto">
        <a:xfrm>
          <a:off x="176784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83" name="Line 134"/>
        <xdr:cNvSpPr>
          <a:spLocks noChangeShapeType="1"/>
        </xdr:cNvSpPr>
      </xdr:nvSpPr>
      <xdr:spPr bwMode="auto">
        <a:xfrm>
          <a:off x="176784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84" name="Line 135"/>
        <xdr:cNvSpPr>
          <a:spLocks noChangeShapeType="1"/>
        </xdr:cNvSpPr>
      </xdr:nvSpPr>
      <xdr:spPr bwMode="auto">
        <a:xfrm>
          <a:off x="121920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85" name="Line 137"/>
        <xdr:cNvSpPr>
          <a:spLocks noChangeShapeType="1"/>
        </xdr:cNvSpPr>
      </xdr:nvSpPr>
      <xdr:spPr bwMode="auto">
        <a:xfrm>
          <a:off x="121920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86" name="Line 139"/>
        <xdr:cNvSpPr>
          <a:spLocks noChangeShapeType="1"/>
        </xdr:cNvSpPr>
      </xdr:nvSpPr>
      <xdr:spPr bwMode="auto">
        <a:xfrm>
          <a:off x="176784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87" name="Line 140"/>
        <xdr:cNvSpPr>
          <a:spLocks noChangeShapeType="1"/>
        </xdr:cNvSpPr>
      </xdr:nvSpPr>
      <xdr:spPr bwMode="auto">
        <a:xfrm>
          <a:off x="176784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88" name="Line 143"/>
        <xdr:cNvSpPr>
          <a:spLocks noChangeShapeType="1"/>
        </xdr:cNvSpPr>
      </xdr:nvSpPr>
      <xdr:spPr bwMode="auto">
        <a:xfrm>
          <a:off x="121920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89" name="Line 145"/>
        <xdr:cNvSpPr>
          <a:spLocks noChangeShapeType="1"/>
        </xdr:cNvSpPr>
      </xdr:nvSpPr>
      <xdr:spPr bwMode="auto">
        <a:xfrm>
          <a:off x="121920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90" name="Line 147"/>
        <xdr:cNvSpPr>
          <a:spLocks noChangeShapeType="1"/>
        </xdr:cNvSpPr>
      </xdr:nvSpPr>
      <xdr:spPr bwMode="auto">
        <a:xfrm>
          <a:off x="176784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91" name="Line 148"/>
        <xdr:cNvSpPr>
          <a:spLocks noChangeShapeType="1"/>
        </xdr:cNvSpPr>
      </xdr:nvSpPr>
      <xdr:spPr bwMode="auto">
        <a:xfrm>
          <a:off x="176784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92" name="Line 149"/>
        <xdr:cNvSpPr>
          <a:spLocks noChangeShapeType="1"/>
        </xdr:cNvSpPr>
      </xdr:nvSpPr>
      <xdr:spPr bwMode="auto">
        <a:xfrm>
          <a:off x="121920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93" name="Line 151"/>
        <xdr:cNvSpPr>
          <a:spLocks noChangeShapeType="1"/>
        </xdr:cNvSpPr>
      </xdr:nvSpPr>
      <xdr:spPr bwMode="auto">
        <a:xfrm>
          <a:off x="121920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94" name="Line 153"/>
        <xdr:cNvSpPr>
          <a:spLocks noChangeShapeType="1"/>
        </xdr:cNvSpPr>
      </xdr:nvSpPr>
      <xdr:spPr bwMode="auto">
        <a:xfrm>
          <a:off x="176784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95" name="Line 154"/>
        <xdr:cNvSpPr>
          <a:spLocks noChangeShapeType="1"/>
        </xdr:cNvSpPr>
      </xdr:nvSpPr>
      <xdr:spPr bwMode="auto">
        <a:xfrm>
          <a:off x="176784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96" name="Line 157"/>
        <xdr:cNvSpPr>
          <a:spLocks noChangeShapeType="1"/>
        </xdr:cNvSpPr>
      </xdr:nvSpPr>
      <xdr:spPr bwMode="auto">
        <a:xfrm>
          <a:off x="121920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97" name="Line 159"/>
        <xdr:cNvSpPr>
          <a:spLocks noChangeShapeType="1"/>
        </xdr:cNvSpPr>
      </xdr:nvSpPr>
      <xdr:spPr bwMode="auto">
        <a:xfrm>
          <a:off x="121920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98" name="Line 161"/>
        <xdr:cNvSpPr>
          <a:spLocks noChangeShapeType="1"/>
        </xdr:cNvSpPr>
      </xdr:nvSpPr>
      <xdr:spPr bwMode="auto">
        <a:xfrm>
          <a:off x="176784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99" name="Line 162"/>
        <xdr:cNvSpPr>
          <a:spLocks noChangeShapeType="1"/>
        </xdr:cNvSpPr>
      </xdr:nvSpPr>
      <xdr:spPr bwMode="auto">
        <a:xfrm>
          <a:off x="176784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402167</xdr:colOff>
      <xdr:row>1</xdr:row>
      <xdr:rowOff>487892</xdr:rowOff>
    </xdr:from>
    <xdr:to>
      <xdr:col>1</xdr:col>
      <xdr:colOff>1068917</xdr:colOff>
      <xdr:row>1</xdr:row>
      <xdr:rowOff>487892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>
          <a:off x="1011767" y="325967"/>
          <a:ext cx="209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VHC\Desktop\Website%2014-11-2014\@%20Lg+PC%2012-2014%20(Diep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GiaoQĐ-$"/>
      <sheetName val="Ds QĐ=$"/>
      <sheetName val="TTr=$"/>
      <sheetName val="@@ DL"/>
      <sheetName val="TTr--%"/>
      <sheetName val="Ds QĐ - %"/>
      <sheetName val="Giao QĐ - %"/>
      <sheetName val="Ds Huu+Thoi.."/>
      <sheetName val="TH số liệu"/>
      <sheetName val="- DLiêu Gốc -"/>
      <sheetName val="CƠ CẤ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B1" t="str">
            <v>NGẠCH</v>
          </cell>
          <cell r="C1" t="str">
            <v>MÃ SỐ</v>
          </cell>
          <cell r="D1" t="str">
            <v>HS bậc 1</v>
          </cell>
          <cell r="E1" t="str">
            <v>BƯỚC</v>
          </cell>
        </row>
        <row r="2">
          <cell r="B2" t="str">
            <v>Giảng viên cao cấp</v>
          </cell>
          <cell r="C2" t="str">
            <v>15.109</v>
          </cell>
          <cell r="D2">
            <v>6.2</v>
          </cell>
          <cell r="E2">
            <v>0.36</v>
          </cell>
        </row>
        <row r="3">
          <cell r="B3" t="str">
            <v>Giảng viên chính</v>
          </cell>
          <cell r="C3" t="str">
            <v>15.110</v>
          </cell>
          <cell r="D3">
            <v>4.4000000000000004</v>
          </cell>
          <cell r="E3">
            <v>0.34</v>
          </cell>
        </row>
        <row r="4">
          <cell r="B4" t="str">
            <v>Giảng viên</v>
          </cell>
          <cell r="C4" t="str">
            <v>15.111</v>
          </cell>
          <cell r="D4">
            <v>2.34</v>
          </cell>
          <cell r="E4">
            <v>0.33</v>
          </cell>
        </row>
        <row r="5">
          <cell r="B5" t="str">
            <v>Giáo viên trung học cao cấp</v>
          </cell>
          <cell r="C5" t="str">
            <v>15.112</v>
          </cell>
          <cell r="D5">
            <v>4</v>
          </cell>
          <cell r="E5">
            <v>0.34</v>
          </cell>
        </row>
        <row r="6">
          <cell r="B6" t="str">
            <v>Giáo viên trung học</v>
          </cell>
          <cell r="C6" t="str">
            <v>15.113</v>
          </cell>
          <cell r="D6">
            <v>2.34</v>
          </cell>
          <cell r="E6">
            <v>0.33</v>
          </cell>
        </row>
        <row r="7">
          <cell r="B7" t="str">
            <v>Giáo viên trung học cơ sở chính</v>
          </cell>
          <cell r="C7" t="str">
            <v>15a.201</v>
          </cell>
          <cell r="D7">
            <v>2.34</v>
          </cell>
          <cell r="E7">
            <v>0.33</v>
          </cell>
        </row>
        <row r="8">
          <cell r="B8" t="str">
            <v>Giáo viên trung học cơ sở</v>
          </cell>
          <cell r="C8" t="str">
            <v>15a.202</v>
          </cell>
          <cell r="D8">
            <v>2.1</v>
          </cell>
          <cell r="E8">
            <v>0.31</v>
          </cell>
        </row>
        <row r="9">
          <cell r="B9" t="str">
            <v>Nghiên cứu viên cao cấp</v>
          </cell>
          <cell r="C9" t="str">
            <v>13.090</v>
          </cell>
          <cell r="D9">
            <v>6.2</v>
          </cell>
          <cell r="E9">
            <v>0.36</v>
          </cell>
        </row>
        <row r="10">
          <cell r="B10" t="str">
            <v>Nghiên cứu viên chính</v>
          </cell>
          <cell r="C10" t="str">
            <v>13.091</v>
          </cell>
          <cell r="D10">
            <v>4.4000000000000004</v>
          </cell>
          <cell r="E10">
            <v>0.34</v>
          </cell>
        </row>
        <row r="11">
          <cell r="B11" t="str">
            <v>Nghiên cứu viên</v>
          </cell>
          <cell r="C11" t="str">
            <v>13.092</v>
          </cell>
          <cell r="D11">
            <v>2.34</v>
          </cell>
          <cell r="E11">
            <v>0.33</v>
          </cell>
        </row>
        <row r="12">
          <cell r="B12" t="str">
            <v>Chuyên viên cao cấp</v>
          </cell>
          <cell r="C12" t="str">
            <v>01.001</v>
          </cell>
          <cell r="D12">
            <v>6.2</v>
          </cell>
          <cell r="E12">
            <v>0.36</v>
          </cell>
        </row>
        <row r="13">
          <cell r="B13" t="str">
            <v>Chuyên viên chính</v>
          </cell>
          <cell r="C13" t="str">
            <v>01.002</v>
          </cell>
          <cell r="D13">
            <v>4.4000000000000004</v>
          </cell>
          <cell r="E13">
            <v>0.34</v>
          </cell>
        </row>
        <row r="14">
          <cell r="B14" t="str">
            <v>Chuyên viên</v>
          </cell>
          <cell r="C14" t="str">
            <v>01.003</v>
          </cell>
          <cell r="D14">
            <v>2.34</v>
          </cell>
          <cell r="E14">
            <v>0.33</v>
          </cell>
        </row>
        <row r="15">
          <cell r="B15" t="str">
            <v>Chuyên viên (cao đẳng)</v>
          </cell>
          <cell r="C15" t="str">
            <v>01a.003</v>
          </cell>
          <cell r="D15">
            <v>2.1</v>
          </cell>
          <cell r="E15">
            <v>0.31</v>
          </cell>
        </row>
        <row r="16">
          <cell r="B16" t="str">
            <v>Cán sự</v>
          </cell>
          <cell r="C16" t="str">
            <v>01.004</v>
          </cell>
          <cell r="D16">
            <v>1.86</v>
          </cell>
          <cell r="E16">
            <v>0.2</v>
          </cell>
        </row>
        <row r="17">
          <cell r="B17" t="str">
            <v>Thanh tra viên cao cấp</v>
          </cell>
          <cell r="C17" t="str">
            <v>04.023</v>
          </cell>
          <cell r="D17">
            <v>6.2</v>
          </cell>
          <cell r="E17">
            <v>0.36</v>
          </cell>
        </row>
        <row r="18">
          <cell r="B18" t="str">
            <v>Thanh tra viên chính</v>
          </cell>
          <cell r="C18" t="str">
            <v>04.024</v>
          </cell>
          <cell r="D18">
            <v>4.4000000000000004</v>
          </cell>
          <cell r="E18">
            <v>0.34</v>
          </cell>
        </row>
        <row r="19">
          <cell r="B19" t="str">
            <v>Thanh tra viên</v>
          </cell>
          <cell r="C19" t="str">
            <v>04.025</v>
          </cell>
          <cell r="D19">
            <v>2.34</v>
          </cell>
          <cell r="E19">
            <v>0.33</v>
          </cell>
        </row>
        <row r="20">
          <cell r="B20" t="str">
            <v>Thẩm tra viên</v>
          </cell>
          <cell r="C20" t="str">
            <v>03.230</v>
          </cell>
          <cell r="D20">
            <v>2.34</v>
          </cell>
          <cell r="E20">
            <v>0.33</v>
          </cell>
        </row>
        <row r="21">
          <cell r="B21" t="str">
            <v>Thư viện viên cao cấp</v>
          </cell>
          <cell r="C21" t="str">
            <v>17.168</v>
          </cell>
          <cell r="D21">
            <v>5.75</v>
          </cell>
          <cell r="E21">
            <v>0.36</v>
          </cell>
        </row>
        <row r="22">
          <cell r="B22" t="str">
            <v>Thư viện viên chính</v>
          </cell>
          <cell r="C22" t="str">
            <v>17.169</v>
          </cell>
          <cell r="D22">
            <v>4</v>
          </cell>
          <cell r="E22">
            <v>0.34</v>
          </cell>
        </row>
        <row r="23">
          <cell r="B23" t="str">
            <v>Thư viện viên</v>
          </cell>
          <cell r="C23" t="str">
            <v>17.170</v>
          </cell>
          <cell r="D23">
            <v>2.34</v>
          </cell>
          <cell r="E23">
            <v>0.33</v>
          </cell>
        </row>
        <row r="24">
          <cell r="B24" t="str">
            <v>Thư viện viên (cao đẳng)</v>
          </cell>
          <cell r="C24" t="str">
            <v>17a.170</v>
          </cell>
          <cell r="D24">
            <v>2.1</v>
          </cell>
          <cell r="E24">
            <v>0.31</v>
          </cell>
        </row>
        <row r="25">
          <cell r="B25" t="str">
            <v>Thư viện viên trung cấp</v>
          </cell>
          <cell r="C25" t="str">
            <v>17.171</v>
          </cell>
          <cell r="D25">
            <v>1.86</v>
          </cell>
          <cell r="E25">
            <v>0.2</v>
          </cell>
        </row>
        <row r="26">
          <cell r="B26" t="str">
            <v>Kỹ sư cao cấp</v>
          </cell>
          <cell r="C26" t="str">
            <v>13.093</v>
          </cell>
          <cell r="D26">
            <v>6.2</v>
          </cell>
          <cell r="E26">
            <v>0.36</v>
          </cell>
        </row>
        <row r="27">
          <cell r="B27" t="str">
            <v>Kỹ sư chính</v>
          </cell>
          <cell r="C27" t="str">
            <v>13.094</v>
          </cell>
          <cell r="D27">
            <v>4.4000000000000004</v>
          </cell>
          <cell r="E27">
            <v>0.34</v>
          </cell>
        </row>
        <row r="28">
          <cell r="B28" t="str">
            <v>Kỹ sư</v>
          </cell>
          <cell r="C28" t="str">
            <v>13.095</v>
          </cell>
          <cell r="D28">
            <v>2.34</v>
          </cell>
          <cell r="E28">
            <v>0.33</v>
          </cell>
        </row>
        <row r="29">
          <cell r="B29" t="str">
            <v>Kỹ thuật viên</v>
          </cell>
          <cell r="C29" t="str">
            <v>13.096</v>
          </cell>
          <cell r="D29">
            <v>1.86</v>
          </cell>
          <cell r="E29">
            <v>0.2</v>
          </cell>
        </row>
        <row r="30">
          <cell r="B30" t="str">
            <v>Bác sỹ cao cấp</v>
          </cell>
          <cell r="C30" t="str">
            <v>16.116</v>
          </cell>
          <cell r="D30">
            <v>6.2</v>
          </cell>
          <cell r="E30">
            <v>0.36</v>
          </cell>
        </row>
        <row r="31">
          <cell r="B31" t="str">
            <v>Bác sỹ chính</v>
          </cell>
          <cell r="C31" t="str">
            <v>16.117</v>
          </cell>
          <cell r="D31">
            <v>4.4000000000000004</v>
          </cell>
          <cell r="E31">
            <v>0.34</v>
          </cell>
        </row>
        <row r="32">
          <cell r="B32" t="str">
            <v>Bác sỹ</v>
          </cell>
          <cell r="C32" t="str">
            <v>16.118</v>
          </cell>
          <cell r="D32">
            <v>2.34</v>
          </cell>
          <cell r="E32">
            <v>0.33</v>
          </cell>
        </row>
        <row r="33">
          <cell r="B33" t="str">
            <v>Y sỹ</v>
          </cell>
          <cell r="C33" t="str">
            <v>16.119</v>
          </cell>
          <cell r="D33">
            <v>1.86</v>
          </cell>
          <cell r="E33">
            <v>0.2</v>
          </cell>
        </row>
        <row r="34">
          <cell r="B34" t="str">
            <v>Biên tập viên cao cấp</v>
          </cell>
          <cell r="C34" t="str">
            <v>17.139</v>
          </cell>
          <cell r="D34">
            <v>6.2</v>
          </cell>
          <cell r="E34">
            <v>0.36</v>
          </cell>
        </row>
        <row r="35">
          <cell r="B35" t="str">
            <v>Biên tập viên chính</v>
          </cell>
          <cell r="C35" t="str">
            <v>17.140</v>
          </cell>
          <cell r="D35">
            <v>4.4000000000000004</v>
          </cell>
          <cell r="E35">
            <v>0.34</v>
          </cell>
        </row>
        <row r="36">
          <cell r="B36" t="str">
            <v>Biên tập viên</v>
          </cell>
          <cell r="C36" t="str">
            <v>17.141</v>
          </cell>
          <cell r="D36">
            <v>2.34</v>
          </cell>
          <cell r="E36">
            <v>0.33</v>
          </cell>
        </row>
        <row r="37">
          <cell r="B37" t="str">
            <v>Phóng viên cao cấp</v>
          </cell>
          <cell r="C37" t="str">
            <v>17.142</v>
          </cell>
          <cell r="D37">
            <v>6.2</v>
          </cell>
          <cell r="E37">
            <v>0.36</v>
          </cell>
        </row>
        <row r="38">
          <cell r="B38" t="str">
            <v>Phóng viên chính</v>
          </cell>
          <cell r="C38" t="str">
            <v>17.143</v>
          </cell>
          <cell r="D38">
            <v>4.4000000000000004</v>
          </cell>
          <cell r="E38">
            <v>0.34</v>
          </cell>
        </row>
        <row r="39">
          <cell r="B39" t="str">
            <v>Phóng viên</v>
          </cell>
          <cell r="C39" t="str">
            <v>17.144</v>
          </cell>
          <cell r="D39">
            <v>2.34</v>
          </cell>
          <cell r="E39">
            <v>0.33</v>
          </cell>
        </row>
        <row r="40">
          <cell r="B40" t="str">
            <v>Kế toán viên cao cấp</v>
          </cell>
          <cell r="C40" t="str">
            <v>06.029</v>
          </cell>
          <cell r="D40">
            <v>5.75</v>
          </cell>
          <cell r="E40">
            <v>0.36</v>
          </cell>
        </row>
        <row r="41">
          <cell r="B41" t="str">
            <v>Kế toán viên chính</v>
          </cell>
          <cell r="C41" t="str">
            <v>06.030</v>
          </cell>
          <cell r="D41">
            <v>4</v>
          </cell>
          <cell r="E41">
            <v>0.34</v>
          </cell>
        </row>
        <row r="42">
          <cell r="B42" t="str">
            <v>Kế toán viên</v>
          </cell>
          <cell r="C42" t="str">
            <v>06.031</v>
          </cell>
          <cell r="D42">
            <v>2.34</v>
          </cell>
          <cell r="E42">
            <v>0.33</v>
          </cell>
        </row>
        <row r="43">
          <cell r="B43" t="str">
            <v>Kế toán viên (cao đẳng)</v>
          </cell>
          <cell r="C43" t="str">
            <v>06a.031</v>
          </cell>
          <cell r="D43">
            <v>2.1</v>
          </cell>
          <cell r="E43">
            <v>0.31</v>
          </cell>
        </row>
        <row r="44">
          <cell r="B44" t="str">
            <v>Kế toán viên trung cấp</v>
          </cell>
          <cell r="C44" t="str">
            <v>06.032</v>
          </cell>
          <cell r="D44">
            <v>1.86</v>
          </cell>
          <cell r="E44">
            <v>0.2</v>
          </cell>
        </row>
        <row r="45">
          <cell r="B45" t="str">
            <v>Lưu trữ viên</v>
          </cell>
          <cell r="C45" t="str">
            <v>02.014</v>
          </cell>
          <cell r="D45">
            <v>2.34</v>
          </cell>
          <cell r="E45">
            <v>0.33</v>
          </cell>
        </row>
        <row r="46">
          <cell r="B46" t="str">
            <v>Lưu trữ viên (cao đẳng)</v>
          </cell>
          <cell r="C46" t="str">
            <v>02a.014</v>
          </cell>
          <cell r="D46">
            <v>2.1</v>
          </cell>
          <cell r="E46">
            <v>0.31</v>
          </cell>
        </row>
        <row r="47">
          <cell r="B47" t="str">
            <v>Lưu trữ viên trung cấp</v>
          </cell>
          <cell r="C47" t="str">
            <v>02.015</v>
          </cell>
          <cell r="D47">
            <v>1.86</v>
          </cell>
          <cell r="E47">
            <v>0.2</v>
          </cell>
        </row>
        <row r="48">
          <cell r="B48" t="str">
            <v>Lái xe cơ quan</v>
          </cell>
          <cell r="C48" t="str">
            <v>01.010</v>
          </cell>
          <cell r="D48">
            <v>2.0499999999999998</v>
          </cell>
          <cell r="E48">
            <v>0.18</v>
          </cell>
        </row>
        <row r="49">
          <cell r="B49" t="str">
            <v>Nhân viên kỹ thuật</v>
          </cell>
          <cell r="C49" t="str">
            <v>01.007</v>
          </cell>
          <cell r="D49">
            <v>1.65</v>
          </cell>
          <cell r="E49">
            <v>0.18</v>
          </cell>
        </row>
        <row r="50">
          <cell r="B50" t="str">
            <v>Nhân viên bảo vệ</v>
          </cell>
          <cell r="C50" t="str">
            <v>01.011</v>
          </cell>
          <cell r="D50">
            <v>1.5</v>
          </cell>
          <cell r="E50">
            <v>0.18</v>
          </cell>
        </row>
        <row r="51">
          <cell r="B51" t="str">
            <v>Kỹ Thuật viên đánh máy</v>
          </cell>
          <cell r="C51" t="str">
            <v>01.005</v>
          </cell>
          <cell r="D51">
            <v>1.5</v>
          </cell>
          <cell r="E51">
            <v>0.18</v>
          </cell>
        </row>
        <row r="52">
          <cell r="B52" t="str">
            <v>Nhân viên đánh máy</v>
          </cell>
          <cell r="C52" t="str">
            <v>01.005</v>
          </cell>
          <cell r="D52">
            <v>1.5</v>
          </cell>
          <cell r="E52">
            <v>0.18</v>
          </cell>
        </row>
        <row r="53">
          <cell r="B53" t="str">
            <v>Nhân viên phục vụ</v>
          </cell>
          <cell r="C53" t="str">
            <v>01.009</v>
          </cell>
          <cell r="D53">
            <v>1</v>
          </cell>
          <cell r="E53">
            <v>0.18</v>
          </cell>
        </row>
        <row r="54">
          <cell r="B54" t="str">
            <v>Thủ kho bảo quản</v>
          </cell>
          <cell r="C54" t="str">
            <v>19.185</v>
          </cell>
          <cell r="D54">
            <v>1.65</v>
          </cell>
          <cell r="E54">
            <v>0.18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254"/>
  <sheetViews>
    <sheetView tabSelected="1" topLeftCell="B43" zoomScaleNormal="100" workbookViewId="0">
      <selection activeCell="Y56" sqref="Y56"/>
    </sheetView>
  </sheetViews>
  <sheetFormatPr defaultRowHeight="13.5" x14ac:dyDescent="0.2"/>
  <cols>
    <col min="1" max="1" width="1" style="2" hidden="1" customWidth="1"/>
    <col min="2" max="2" width="3.85546875" style="43" customWidth="1"/>
    <col min="3" max="3" width="5" style="2" hidden="1" customWidth="1"/>
    <col min="4" max="4" width="22.7109375" style="42" customWidth="1"/>
    <col min="5" max="5" width="6" style="41" customWidth="1"/>
    <col min="6" max="6" width="2.7109375" style="40" hidden="1" customWidth="1"/>
    <col min="7" max="7" width="0.85546875" style="39" hidden="1" customWidth="1"/>
    <col min="8" max="8" width="3" style="39" hidden="1" customWidth="1"/>
    <col min="9" max="9" width="0.85546875" style="39" hidden="1" customWidth="1"/>
    <col min="10" max="13" width="6.42578125" style="38" hidden="1" customWidth="1"/>
    <col min="14" max="14" width="10.7109375" style="38" hidden="1" customWidth="1"/>
    <col min="15" max="15" width="0.140625" style="37" hidden="1" customWidth="1"/>
    <col min="16" max="16" width="28.85546875" style="36" customWidth="1"/>
    <col min="17" max="17" width="2" style="35" hidden="1" customWidth="1"/>
    <col min="18" max="18" width="2.28515625" style="35" hidden="1" customWidth="1"/>
    <col min="19" max="19" width="17.85546875" style="34" customWidth="1"/>
    <col min="20" max="20" width="7.85546875" style="33" customWidth="1"/>
    <col min="21" max="21" width="7.85546875" style="33" hidden="1" customWidth="1"/>
    <col min="22" max="22" width="2.85546875" style="32" customWidth="1"/>
    <col min="23" max="23" width="1.28515625" style="23" customWidth="1"/>
    <col min="24" max="24" width="3.140625" style="30" customWidth="1"/>
    <col min="25" max="25" width="6.28515625" style="16" customWidth="1"/>
    <col min="26" max="26" width="3.140625" style="31" customWidth="1"/>
    <col min="27" max="27" width="2.5703125" style="18" customWidth="1"/>
    <col min="28" max="28" width="3" style="30" customWidth="1"/>
    <col min="29" max="29" width="6.7109375" style="16" customWidth="1"/>
    <col min="30" max="30" width="3.28515625" style="29" customWidth="1"/>
    <col min="31" max="31" width="1.28515625" style="21" customWidth="1"/>
    <col min="32" max="32" width="3.28515625" style="28" customWidth="1"/>
    <col min="33" max="33" width="1.140625" style="4" customWidth="1"/>
    <col min="34" max="34" width="5.42578125" style="27" customWidth="1"/>
    <col min="35" max="35" width="9.5703125" style="26" hidden="1" customWidth="1"/>
    <col min="36" max="36" width="0.140625" style="25" hidden="1" customWidth="1"/>
    <col min="37" max="37" width="0" style="24" hidden="1" customWidth="1"/>
    <col min="38" max="38" width="5.140625" style="1" hidden="1" customWidth="1"/>
    <col min="39" max="39" width="10.85546875" style="23" hidden="1" customWidth="1"/>
    <col min="40" max="40" width="4.7109375" style="22" hidden="1" customWidth="1"/>
    <col min="41" max="41" width="3.42578125" style="21" hidden="1" customWidth="1"/>
    <col min="42" max="42" width="5.85546875" style="17" hidden="1" customWidth="1"/>
    <col min="43" max="43" width="4.42578125" style="20" hidden="1" customWidth="1"/>
    <col min="44" max="44" width="3.140625" style="19" hidden="1" customWidth="1"/>
    <col min="45" max="45" width="4.140625" style="16" hidden="1" customWidth="1"/>
    <col min="46" max="46" width="4.7109375" style="18" hidden="1" customWidth="1"/>
    <col min="47" max="47" width="7.5703125" style="17" hidden="1" customWidth="1"/>
    <col min="48" max="48" width="10" style="16" hidden="1" customWidth="1"/>
    <col min="49" max="49" width="8.7109375" style="15" hidden="1" customWidth="1"/>
    <col min="50" max="50" width="4.7109375" style="14" hidden="1" customWidth="1"/>
    <col min="51" max="51" width="4.5703125" style="13" hidden="1" customWidth="1"/>
    <col min="52" max="52" width="2.42578125" style="12" hidden="1" customWidth="1"/>
    <col min="53" max="53" width="7" style="12" hidden="1" customWidth="1"/>
    <col min="54" max="54" width="3" style="11" hidden="1" customWidth="1"/>
    <col min="55" max="55" width="4.7109375" style="11" hidden="1" customWidth="1"/>
    <col min="56" max="56" width="5.5703125" style="10" hidden="1" customWidth="1"/>
    <col min="57" max="57" width="9" style="9" customWidth="1"/>
    <col min="58" max="58" width="8" style="8" customWidth="1"/>
    <col min="59" max="59" width="4.42578125" style="7" customWidth="1"/>
    <col min="60" max="60" width="6.140625" style="5" customWidth="1"/>
    <col min="61" max="61" width="19.85546875" style="5" customWidth="1"/>
    <col min="62" max="62" width="5.42578125" style="1" customWidth="1"/>
    <col min="63" max="63" width="6" style="2" customWidth="1"/>
    <col min="64" max="64" width="7.28515625" style="6" customWidth="1"/>
    <col min="65" max="65" width="3.5703125" style="1" customWidth="1"/>
    <col min="66" max="66" width="4.85546875" style="5" customWidth="1"/>
    <col min="67" max="67" width="4.5703125" style="5" customWidth="1"/>
    <col min="68" max="69" width="4.7109375" style="5" customWidth="1"/>
    <col min="70" max="70" width="4.7109375" style="1" customWidth="1"/>
    <col min="71" max="71" width="7.140625" style="4" customWidth="1"/>
    <col min="72" max="72" width="3.7109375" style="3" customWidth="1"/>
    <col min="73" max="73" width="5.140625" style="2" customWidth="1"/>
    <col min="74" max="76" width="9.28515625" style="1" bestFit="1" customWidth="1"/>
    <col min="77" max="77" width="9.140625" style="1"/>
    <col min="78" max="87" width="9.28515625" style="1" bestFit="1" customWidth="1"/>
    <col min="88" max="90" width="9.140625" style="1"/>
    <col min="91" max="92" width="9.28515625" style="1" bestFit="1" customWidth="1"/>
    <col min="93" max="93" width="11.7109375" style="1" bestFit="1" customWidth="1"/>
    <col min="94" max="95" width="9.140625" style="1"/>
    <col min="96" max="96" width="9.28515625" style="1" bestFit="1" customWidth="1"/>
    <col min="97" max="109" width="9.140625" style="1"/>
    <col min="110" max="110" width="9.28515625" style="1" bestFit="1" customWidth="1"/>
    <col min="111" max="111" width="9.140625" style="1"/>
    <col min="112" max="112" width="9.28515625" style="1" bestFit="1" customWidth="1"/>
    <col min="113" max="116" width="9.140625" style="1"/>
    <col min="117" max="117" width="9.28515625" style="1" bestFit="1" customWidth="1"/>
    <col min="118" max="16384" width="9.140625" style="1"/>
  </cols>
  <sheetData>
    <row r="1" spans="1:105" s="454" customFormat="1" ht="18" customHeight="1" x14ac:dyDescent="0.2">
      <c r="A1" s="481"/>
      <c r="B1" s="554" t="s">
        <v>164</v>
      </c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5" t="s">
        <v>163</v>
      </c>
      <c r="Q1" s="555"/>
      <c r="R1" s="555"/>
      <c r="S1" s="555"/>
      <c r="T1" s="555"/>
      <c r="U1" s="555"/>
      <c r="V1" s="555"/>
      <c r="W1" s="555"/>
      <c r="X1" s="555"/>
      <c r="Y1" s="555"/>
      <c r="Z1" s="555"/>
      <c r="AA1" s="555"/>
      <c r="AB1" s="555"/>
      <c r="AC1" s="555"/>
      <c r="AD1" s="555"/>
      <c r="AE1" s="555"/>
      <c r="AF1" s="555"/>
      <c r="AG1" s="480"/>
      <c r="AH1" s="480"/>
      <c r="AI1" s="480"/>
      <c r="AV1" s="479"/>
    </row>
    <row r="2" spans="1:105" s="475" customFormat="1" ht="12.75" customHeight="1" x14ac:dyDescent="0.2">
      <c r="A2" s="478"/>
      <c r="B2" s="556" t="s">
        <v>162</v>
      </c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7" t="s">
        <v>161</v>
      </c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  <c r="AB2" s="557"/>
      <c r="AC2" s="557"/>
      <c r="AD2" s="557"/>
      <c r="AE2" s="557"/>
      <c r="AF2" s="557"/>
      <c r="AG2" s="477"/>
      <c r="AH2" s="477"/>
      <c r="AI2" s="477"/>
      <c r="AV2" s="476"/>
    </row>
    <row r="3" spans="1:105" s="455" customFormat="1" ht="25.5" customHeight="1" x14ac:dyDescent="0.3">
      <c r="A3" s="474"/>
      <c r="B3" s="474"/>
      <c r="C3" s="474"/>
      <c r="D3" s="473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3"/>
      <c r="P3" s="471"/>
      <c r="Q3" s="472"/>
      <c r="R3" s="472"/>
      <c r="S3" s="471"/>
      <c r="T3" s="470"/>
      <c r="U3" s="470"/>
      <c r="V3" s="470"/>
      <c r="W3" s="470"/>
      <c r="X3" s="470"/>
      <c r="Z3" s="468"/>
      <c r="AA3" s="468"/>
      <c r="AB3" s="468"/>
      <c r="AC3" s="468"/>
      <c r="AD3" s="468"/>
      <c r="AE3" s="468"/>
      <c r="AF3" s="468"/>
      <c r="AG3" s="468"/>
      <c r="AH3" s="468"/>
      <c r="AI3" s="468"/>
      <c r="AJ3" s="468"/>
      <c r="AK3" s="468"/>
      <c r="AL3" s="468"/>
      <c r="AM3" s="468"/>
      <c r="AN3" s="468"/>
      <c r="AO3" s="468"/>
      <c r="AP3" s="468"/>
      <c r="AQ3" s="468"/>
      <c r="AR3" s="468"/>
      <c r="AS3" s="468"/>
      <c r="AT3" s="468"/>
      <c r="AU3" s="468"/>
      <c r="AV3" s="468"/>
      <c r="AW3" s="468"/>
      <c r="AX3" s="468"/>
      <c r="AY3" s="468"/>
      <c r="AZ3" s="468"/>
      <c r="BA3" s="468"/>
      <c r="BB3" s="468"/>
      <c r="BC3" s="468"/>
      <c r="BD3" s="468"/>
      <c r="BE3" s="469" t="s">
        <v>283</v>
      </c>
      <c r="BG3" s="468"/>
    </row>
    <row r="4" spans="1:105" s="456" customFormat="1" ht="18" hidden="1" customHeight="1" x14ac:dyDescent="0.25">
      <c r="A4" s="516"/>
      <c r="B4" s="516"/>
      <c r="C4" s="516"/>
      <c r="D4" s="467" t="s">
        <v>158</v>
      </c>
      <c r="E4" s="466" t="e">
        <f>#REF!</f>
        <v>#REF!</v>
      </c>
      <c r="F4" s="465" t="e">
        <v>#REF!</v>
      </c>
      <c r="G4" s="407" t="s">
        <v>160</v>
      </c>
      <c r="H4" s="407"/>
      <c r="I4" s="516"/>
      <c r="J4" s="516"/>
      <c r="K4" s="516"/>
      <c r="L4" s="516"/>
      <c r="M4" s="516"/>
      <c r="N4" s="516"/>
      <c r="O4" s="407" t="s">
        <v>160</v>
      </c>
      <c r="P4" s="407"/>
      <c r="Q4" s="516"/>
      <c r="R4" s="516"/>
      <c r="S4" s="407"/>
      <c r="T4" s="516"/>
      <c r="U4" s="516"/>
      <c r="V4" s="516"/>
      <c r="W4" s="516"/>
      <c r="X4" s="407"/>
      <c r="Y4" s="464"/>
      <c r="Z4" s="463"/>
      <c r="AA4" s="516"/>
      <c r="AB4" s="407"/>
      <c r="AC4" s="516"/>
      <c r="AD4" s="339"/>
      <c r="AE4" s="337"/>
      <c r="AF4" s="117"/>
      <c r="AG4" s="462"/>
      <c r="AH4" s="461"/>
      <c r="AI4" s="460"/>
      <c r="AJ4" s="458"/>
      <c r="AK4" s="516"/>
      <c r="AL4" s="458"/>
      <c r="AM4" s="458"/>
      <c r="AN4" s="458"/>
      <c r="AO4" s="458"/>
      <c r="AP4" s="458"/>
      <c r="AQ4" s="458"/>
      <c r="AR4" s="458"/>
      <c r="AS4" s="458"/>
      <c r="AT4" s="458"/>
      <c r="AU4" s="458"/>
      <c r="AV4" s="459"/>
      <c r="AW4" s="458"/>
      <c r="AX4" s="458"/>
      <c r="AY4" s="458"/>
      <c r="AZ4" s="458"/>
      <c r="BA4" s="458"/>
      <c r="BB4" s="458"/>
      <c r="BC4" s="458"/>
      <c r="BD4" s="458"/>
      <c r="BE4" s="458"/>
      <c r="BF4" s="457"/>
    </row>
    <row r="5" spans="1:105" s="455" customFormat="1" ht="36" customHeight="1" x14ac:dyDescent="0.3">
      <c r="A5" s="558" t="s">
        <v>159</v>
      </c>
      <c r="B5" s="558"/>
      <c r="C5" s="558"/>
      <c r="D5" s="558"/>
      <c r="E5" s="558"/>
      <c r="F5" s="558"/>
      <c r="G5" s="558"/>
      <c r="H5" s="558"/>
      <c r="I5" s="558"/>
      <c r="J5" s="558"/>
      <c r="K5" s="558"/>
      <c r="L5" s="558"/>
      <c r="M5" s="558"/>
      <c r="N5" s="558"/>
      <c r="O5" s="558"/>
      <c r="P5" s="558"/>
      <c r="Q5" s="558"/>
      <c r="R5" s="558"/>
      <c r="S5" s="558"/>
      <c r="T5" s="558"/>
      <c r="U5" s="558"/>
      <c r="V5" s="558"/>
      <c r="W5" s="558"/>
      <c r="X5" s="558"/>
      <c r="Y5" s="558"/>
      <c r="Z5" s="558"/>
      <c r="AA5" s="558"/>
      <c r="AB5" s="558"/>
      <c r="AC5" s="558"/>
      <c r="AD5" s="558"/>
      <c r="AE5" s="558"/>
      <c r="AF5" s="558"/>
      <c r="AG5" s="558"/>
      <c r="AH5" s="558"/>
      <c r="AI5" s="558"/>
      <c r="AJ5" s="558"/>
      <c r="AK5" s="558"/>
      <c r="AL5" s="558"/>
      <c r="AM5" s="558"/>
      <c r="AN5" s="558"/>
      <c r="AO5" s="558"/>
      <c r="AP5" s="558"/>
      <c r="AQ5" s="558"/>
      <c r="AR5" s="558"/>
      <c r="AS5" s="558"/>
      <c r="AT5" s="558"/>
      <c r="AU5" s="558"/>
      <c r="AV5" s="558"/>
      <c r="AW5" s="558"/>
      <c r="AX5" s="558"/>
      <c r="AY5" s="558"/>
      <c r="AZ5" s="558"/>
      <c r="BA5" s="558"/>
      <c r="BB5" s="558"/>
      <c r="BC5" s="558"/>
      <c r="BD5" s="558"/>
      <c r="BE5" s="558"/>
      <c r="BF5" s="558"/>
    </row>
    <row r="6" spans="1:105" s="448" customFormat="1" ht="4.5" customHeight="1" x14ac:dyDescent="0.2">
      <c r="A6" s="558"/>
      <c r="B6" s="558"/>
      <c r="C6" s="558"/>
      <c r="D6" s="558"/>
      <c r="E6" s="558"/>
      <c r="F6" s="558"/>
      <c r="G6" s="558"/>
      <c r="H6" s="558"/>
      <c r="I6" s="558"/>
      <c r="J6" s="558"/>
      <c r="K6" s="558"/>
      <c r="L6" s="558"/>
      <c r="M6" s="558"/>
      <c r="N6" s="558"/>
      <c r="O6" s="558"/>
      <c r="P6" s="558"/>
      <c r="Q6" s="558"/>
      <c r="R6" s="558"/>
      <c r="S6" s="558"/>
      <c r="T6" s="558"/>
      <c r="U6" s="558"/>
      <c r="V6" s="558"/>
      <c r="W6" s="558"/>
      <c r="X6" s="558"/>
      <c r="Y6" s="558"/>
      <c r="Z6" s="558"/>
      <c r="AA6" s="558"/>
      <c r="AB6" s="558"/>
      <c r="AC6" s="558"/>
      <c r="AD6" s="558"/>
      <c r="AE6" s="558"/>
      <c r="AF6" s="558"/>
      <c r="AG6" s="558"/>
      <c r="AH6" s="558"/>
      <c r="AI6" s="558"/>
      <c r="AJ6" s="558"/>
      <c r="AK6" s="558"/>
      <c r="AL6" s="558"/>
      <c r="AM6" s="558"/>
      <c r="AN6" s="558"/>
      <c r="AO6" s="558"/>
      <c r="AP6" s="558"/>
      <c r="AQ6" s="558"/>
      <c r="AR6" s="558"/>
      <c r="AS6" s="558"/>
      <c r="AT6" s="558"/>
      <c r="AU6" s="558"/>
      <c r="AV6" s="558"/>
      <c r="AW6" s="558"/>
      <c r="AX6" s="558"/>
      <c r="AY6" s="558"/>
      <c r="AZ6" s="558"/>
      <c r="BA6" s="558"/>
      <c r="BB6" s="558"/>
      <c r="BC6" s="558"/>
      <c r="BD6" s="558"/>
      <c r="BE6" s="558"/>
      <c r="BF6" s="558"/>
      <c r="BG6" s="454"/>
      <c r="BH6" s="452"/>
      <c r="BI6" s="452"/>
      <c r="BK6" s="449"/>
      <c r="BL6" s="453"/>
      <c r="BN6" s="452"/>
      <c r="BO6" s="452"/>
      <c r="BP6" s="452"/>
      <c r="BQ6" s="452"/>
      <c r="BS6" s="451"/>
      <c r="BT6" s="450"/>
      <c r="BU6" s="449"/>
    </row>
    <row r="7" spans="1:105" s="412" customFormat="1" ht="5.25" hidden="1" customHeight="1" x14ac:dyDescent="0.3">
      <c r="A7" s="447"/>
      <c r="B7" s="446"/>
      <c r="C7" s="447"/>
      <c r="D7" s="445" t="s">
        <v>158</v>
      </c>
      <c r="E7" s="446" t="e">
        <f>#REF!+#REF!</f>
        <v>#REF!</v>
      </c>
      <c r="F7" s="445"/>
      <c r="G7" s="433"/>
      <c r="H7" s="433"/>
      <c r="I7" s="433"/>
      <c r="J7" s="444"/>
      <c r="K7" s="444" t="s">
        <v>157</v>
      </c>
      <c r="L7" s="444"/>
      <c r="M7" s="444"/>
      <c r="N7" s="444"/>
      <c r="O7" s="443" t="s">
        <v>157</v>
      </c>
      <c r="P7" s="443"/>
      <c r="Q7" s="442"/>
      <c r="R7" s="442"/>
      <c r="S7" s="441"/>
      <c r="T7" s="440"/>
      <c r="U7" s="440"/>
      <c r="V7" s="439"/>
      <c r="W7" s="432"/>
      <c r="X7" s="437"/>
      <c r="Y7" s="421"/>
      <c r="Z7" s="438"/>
      <c r="AA7" s="427"/>
      <c r="AB7" s="437"/>
      <c r="AC7" s="421"/>
      <c r="AD7" s="553"/>
      <c r="AE7" s="553"/>
      <c r="AF7" s="553"/>
      <c r="AG7" s="553"/>
      <c r="AH7" s="553"/>
      <c r="AI7" s="436"/>
      <c r="AJ7" s="435"/>
      <c r="AK7" s="434"/>
      <c r="AL7" s="433"/>
      <c r="AM7" s="432"/>
      <c r="AN7" s="431"/>
      <c r="AO7" s="430"/>
      <c r="AP7" s="426"/>
      <c r="AQ7" s="429"/>
      <c r="AR7" s="428"/>
      <c r="AS7" s="421"/>
      <c r="AT7" s="427"/>
      <c r="AU7" s="426"/>
      <c r="AV7" s="421"/>
      <c r="AW7" s="426"/>
      <c r="AX7" s="425"/>
      <c r="AY7" s="424"/>
      <c r="AZ7" s="423"/>
      <c r="BA7" s="423"/>
      <c r="BB7" s="422"/>
      <c r="BC7" s="422"/>
      <c r="BD7" s="421"/>
      <c r="BE7" s="420"/>
      <c r="BF7" s="419"/>
      <c r="BG7" s="418"/>
      <c r="BH7" s="416"/>
      <c r="BI7" s="416"/>
      <c r="BK7" s="413"/>
      <c r="BL7" s="417"/>
      <c r="BN7" s="416"/>
      <c r="BO7" s="416"/>
      <c r="BP7" s="416"/>
      <c r="BQ7" s="416"/>
      <c r="BS7" s="415"/>
      <c r="BT7" s="414"/>
      <c r="BU7" s="413"/>
    </row>
    <row r="8" spans="1:105" s="363" customFormat="1" ht="15.75" x14ac:dyDescent="0.25">
      <c r="A8" s="404"/>
      <c r="B8" s="400" t="s">
        <v>156</v>
      </c>
      <c r="C8" s="404"/>
      <c r="D8" s="386"/>
      <c r="E8" s="403"/>
      <c r="F8" s="402"/>
      <c r="G8" s="386"/>
      <c r="H8" s="386"/>
      <c r="I8" s="386"/>
      <c r="J8" s="401"/>
      <c r="K8" s="401"/>
      <c r="L8" s="401"/>
      <c r="M8" s="401"/>
      <c r="N8" s="401"/>
      <c r="O8" s="400"/>
      <c r="P8" s="400"/>
      <c r="Q8" s="399"/>
      <c r="R8" s="399"/>
      <c r="S8" s="398"/>
      <c r="T8" s="397"/>
      <c r="U8" s="397"/>
      <c r="V8" s="396"/>
      <c r="W8" s="385"/>
      <c r="X8" s="394"/>
      <c r="Y8" s="378"/>
      <c r="Z8" s="395"/>
      <c r="AA8" s="380"/>
      <c r="AB8" s="394"/>
      <c r="AC8" s="378"/>
      <c r="AD8" s="411"/>
      <c r="AE8" s="406"/>
      <c r="AF8" s="406"/>
      <c r="AG8" s="410"/>
      <c r="AH8" s="409"/>
      <c r="AI8" s="389"/>
      <c r="AJ8" s="388"/>
      <c r="AK8" s="387"/>
      <c r="AL8" s="386"/>
      <c r="AM8" s="385"/>
      <c r="AN8" s="384"/>
      <c r="AO8" s="383"/>
      <c r="AP8" s="379"/>
      <c r="AQ8" s="382"/>
      <c r="AR8" s="381"/>
      <c r="AS8" s="378"/>
      <c r="AT8" s="380"/>
      <c r="AU8" s="379"/>
      <c r="AV8" s="378"/>
      <c r="AW8" s="377"/>
      <c r="AX8" s="376"/>
      <c r="AY8" s="375"/>
      <c r="AZ8" s="374"/>
      <c r="BA8" s="374"/>
      <c r="BB8" s="373"/>
      <c r="BC8" s="373"/>
      <c r="BD8" s="372"/>
      <c r="BE8" s="371"/>
      <c r="BF8" s="370"/>
      <c r="BG8" s="369"/>
      <c r="BH8" s="367"/>
      <c r="BI8" s="367"/>
      <c r="BK8" s="364"/>
      <c r="BL8" s="368"/>
      <c r="BN8" s="367"/>
      <c r="BO8" s="367"/>
      <c r="BP8" s="367"/>
      <c r="BQ8" s="367"/>
      <c r="BS8" s="366"/>
      <c r="BT8" s="365"/>
      <c r="BU8" s="364"/>
    </row>
    <row r="9" spans="1:105" s="363" customFormat="1" ht="14.25" customHeight="1" x14ac:dyDescent="0.25">
      <c r="A9" s="404"/>
      <c r="B9" s="403"/>
      <c r="C9" s="404"/>
      <c r="D9" s="400" t="s">
        <v>155</v>
      </c>
      <c r="E9" s="403"/>
      <c r="F9" s="402"/>
      <c r="G9" s="386"/>
      <c r="H9" s="386"/>
      <c r="I9" s="386"/>
      <c r="J9" s="401"/>
      <c r="K9" s="401"/>
      <c r="L9" s="401"/>
      <c r="M9" s="401"/>
      <c r="N9" s="401"/>
      <c r="O9" s="400"/>
      <c r="P9" s="400"/>
      <c r="Q9" s="399"/>
      <c r="R9" s="399"/>
      <c r="S9" s="398"/>
      <c r="T9" s="397"/>
      <c r="U9" s="397"/>
      <c r="V9" s="396"/>
      <c r="W9" s="385"/>
      <c r="X9" s="394"/>
      <c r="Y9" s="378"/>
      <c r="Z9" s="395"/>
      <c r="AA9" s="380"/>
      <c r="AB9" s="394"/>
      <c r="AC9" s="378"/>
      <c r="AD9" s="359"/>
      <c r="AE9" s="408"/>
      <c r="AF9" s="516"/>
      <c r="AG9" s="198"/>
      <c r="AH9" s="407"/>
      <c r="AI9" s="389"/>
      <c r="AJ9" s="388"/>
      <c r="AK9" s="387"/>
      <c r="AL9" s="386"/>
      <c r="AM9" s="385"/>
      <c r="AN9" s="406"/>
      <c r="AO9" s="383"/>
      <c r="AP9" s="379"/>
      <c r="AQ9" s="382"/>
      <c r="AR9" s="405"/>
      <c r="AS9" s="378"/>
      <c r="AT9" s="380"/>
      <c r="AU9" s="379"/>
      <c r="AV9" s="378"/>
      <c r="AW9" s="379"/>
      <c r="AX9" s="376"/>
      <c r="AY9" s="375"/>
      <c r="AZ9" s="374"/>
      <c r="BA9" s="374"/>
      <c r="BB9" s="373"/>
      <c r="BC9" s="373"/>
      <c r="BD9" s="378"/>
      <c r="BE9" s="371"/>
      <c r="BF9" s="370"/>
      <c r="BG9" s="369"/>
      <c r="BH9" s="367"/>
      <c r="BI9" s="367"/>
      <c r="BK9" s="364"/>
      <c r="BL9" s="368"/>
      <c r="BN9" s="367"/>
      <c r="BO9" s="367"/>
      <c r="BP9" s="367"/>
      <c r="BQ9" s="367"/>
      <c r="BS9" s="366"/>
      <c r="BT9" s="365"/>
      <c r="BU9" s="364"/>
    </row>
    <row r="10" spans="1:105" s="363" customFormat="1" ht="15.75" x14ac:dyDescent="0.25">
      <c r="A10" s="404"/>
      <c r="B10" s="403" t="s">
        <v>154</v>
      </c>
      <c r="C10" s="404"/>
      <c r="D10" s="400" t="s">
        <v>153</v>
      </c>
      <c r="E10" s="403"/>
      <c r="F10" s="402"/>
      <c r="G10" s="386"/>
      <c r="H10" s="386"/>
      <c r="I10" s="386"/>
      <c r="J10" s="401"/>
      <c r="K10" s="401"/>
      <c r="L10" s="401"/>
      <c r="M10" s="401"/>
      <c r="N10" s="401"/>
      <c r="O10" s="400"/>
      <c r="P10" s="400"/>
      <c r="Q10" s="399"/>
      <c r="R10" s="399"/>
      <c r="S10" s="398"/>
      <c r="T10" s="397"/>
      <c r="U10" s="397"/>
      <c r="V10" s="396"/>
      <c r="W10" s="385"/>
      <c r="X10" s="394"/>
      <c r="Y10" s="378"/>
      <c r="Z10" s="395"/>
      <c r="AA10" s="380"/>
      <c r="AB10" s="394"/>
      <c r="AC10" s="378"/>
      <c r="AD10" s="393"/>
      <c r="AE10" s="392"/>
      <c r="AF10" s="391"/>
      <c r="AG10" s="194"/>
      <c r="AH10" s="390"/>
      <c r="AI10" s="389"/>
      <c r="AJ10" s="388"/>
      <c r="AK10" s="387"/>
      <c r="AL10" s="386"/>
      <c r="AM10" s="385"/>
      <c r="AN10" s="384"/>
      <c r="AO10" s="383"/>
      <c r="AP10" s="379"/>
      <c r="AQ10" s="382"/>
      <c r="AR10" s="381"/>
      <c r="AS10" s="378"/>
      <c r="AT10" s="380"/>
      <c r="AU10" s="379"/>
      <c r="AV10" s="378"/>
      <c r="AW10" s="377"/>
      <c r="AX10" s="376"/>
      <c r="AY10" s="375"/>
      <c r="AZ10" s="374"/>
      <c r="BA10" s="374"/>
      <c r="BB10" s="373"/>
      <c r="BC10" s="373"/>
      <c r="BD10" s="372"/>
      <c r="BE10" s="371"/>
      <c r="BF10" s="370"/>
      <c r="BG10" s="369"/>
      <c r="BH10" s="367"/>
      <c r="BI10" s="367"/>
      <c r="BK10" s="364"/>
      <c r="BL10" s="368"/>
      <c r="BN10" s="367"/>
      <c r="BO10" s="367"/>
      <c r="BP10" s="367"/>
      <c r="BQ10" s="367"/>
      <c r="BS10" s="366"/>
      <c r="BT10" s="365"/>
      <c r="BU10" s="364"/>
    </row>
    <row r="11" spans="1:105" s="348" customFormat="1" ht="16.5" customHeight="1" x14ac:dyDescent="0.25">
      <c r="A11" s="362"/>
      <c r="B11" s="362"/>
      <c r="C11" s="362"/>
      <c r="D11" s="361" t="s">
        <v>152</v>
      </c>
      <c r="E11" s="360">
        <v>25</v>
      </c>
      <c r="F11" s="357"/>
      <c r="G11" s="357"/>
      <c r="H11" s="357"/>
      <c r="I11" s="359"/>
      <c r="J11" s="349"/>
      <c r="K11" s="349"/>
      <c r="L11" s="349"/>
      <c r="M11" s="349"/>
      <c r="N11" s="349"/>
      <c r="O11" s="349"/>
      <c r="P11" s="356"/>
      <c r="Q11" s="356"/>
      <c r="R11" s="356"/>
      <c r="S11" s="358"/>
      <c r="T11" s="357"/>
      <c r="U11" s="357"/>
      <c r="V11" s="356"/>
      <c r="W11" s="357"/>
      <c r="X11" s="356"/>
      <c r="Y11" s="357"/>
      <c r="Z11" s="356"/>
      <c r="AA11" s="356"/>
      <c r="AB11" s="356"/>
      <c r="AC11" s="355"/>
      <c r="AD11" s="354"/>
      <c r="AE11" s="353"/>
      <c r="AF11" s="352"/>
      <c r="AG11" s="351"/>
      <c r="AH11" s="350"/>
      <c r="AI11" s="349"/>
    </row>
    <row r="12" spans="1:105" s="328" customFormat="1" ht="3" customHeight="1" thickBot="1" x14ac:dyDescent="0.25">
      <c r="A12" s="330"/>
      <c r="B12" s="330"/>
      <c r="C12" s="330"/>
      <c r="D12" s="347"/>
      <c r="E12" s="346"/>
      <c r="F12" s="330"/>
      <c r="G12" s="330"/>
      <c r="H12" s="345"/>
      <c r="I12" s="344"/>
      <c r="J12" s="330"/>
      <c r="K12" s="330"/>
      <c r="L12" s="330"/>
      <c r="M12" s="330"/>
      <c r="N12" s="330"/>
      <c r="O12" s="343"/>
      <c r="P12" s="343"/>
      <c r="Q12" s="343"/>
      <c r="R12" s="343"/>
      <c r="S12" s="340"/>
      <c r="T12" s="342"/>
      <c r="U12" s="342"/>
      <c r="V12" s="337"/>
      <c r="W12" s="341"/>
      <c r="X12" s="340"/>
      <c r="Y12" s="117"/>
      <c r="Z12" s="339"/>
      <c r="AA12" s="337"/>
      <c r="AB12" s="338"/>
      <c r="AC12" s="337"/>
      <c r="AD12" s="336"/>
      <c r="AE12" s="335"/>
      <c r="AF12" s="334"/>
      <c r="AG12" s="333"/>
      <c r="AH12" s="332"/>
      <c r="AI12" s="331"/>
      <c r="AK12" s="330"/>
      <c r="AV12" s="329"/>
    </row>
    <row r="13" spans="1:105" s="318" customFormat="1" ht="16.5" customHeight="1" thickTop="1" x14ac:dyDescent="0.2">
      <c r="A13" s="547" t="s">
        <v>151</v>
      </c>
      <c r="B13" s="549" t="s">
        <v>151</v>
      </c>
      <c r="C13" s="521"/>
      <c r="D13" s="549" t="s">
        <v>150</v>
      </c>
      <c r="E13" s="550" t="s">
        <v>149</v>
      </c>
      <c r="F13" s="103"/>
      <c r="G13" s="103"/>
      <c r="H13" s="81"/>
      <c r="I13" s="61"/>
      <c r="J13" s="103"/>
      <c r="K13" s="327"/>
      <c r="L13" s="327"/>
      <c r="M13" s="327"/>
      <c r="N13" s="551" t="s">
        <v>148</v>
      </c>
      <c r="O13" s="551"/>
      <c r="P13" s="551"/>
      <c r="Q13" s="323"/>
      <c r="R13" s="323"/>
      <c r="S13" s="529" t="s">
        <v>147</v>
      </c>
      <c r="T13" s="530"/>
      <c r="U13" s="520"/>
      <c r="V13" s="544" t="s">
        <v>282</v>
      </c>
      <c r="W13" s="545"/>
      <c r="X13" s="545"/>
      <c r="Y13" s="545"/>
      <c r="Z13" s="545"/>
      <c r="AA13" s="545"/>
      <c r="AB13" s="545"/>
      <c r="AC13" s="545"/>
      <c r="AD13" s="545"/>
      <c r="AE13" s="545"/>
      <c r="AF13" s="545"/>
      <c r="AG13" s="545"/>
      <c r="AH13" s="545"/>
      <c r="AI13" s="524" t="s">
        <v>146</v>
      </c>
      <c r="AJ13" s="325"/>
      <c r="AK13" s="525" t="s">
        <v>145</v>
      </c>
      <c r="AL13" s="325"/>
      <c r="AM13" s="326"/>
      <c r="AN13" s="517"/>
      <c r="AO13" s="517"/>
      <c r="AP13" s="325"/>
      <c r="AQ13" s="325"/>
      <c r="AR13" s="325"/>
      <c r="AS13" s="325"/>
      <c r="AT13" s="325"/>
      <c r="AU13" s="325"/>
      <c r="AV13" s="527" t="s">
        <v>144</v>
      </c>
      <c r="AW13" s="325"/>
      <c r="AX13" s="325"/>
      <c r="AY13" s="325"/>
      <c r="AZ13" s="325"/>
      <c r="BA13" s="325"/>
      <c r="BB13" s="325"/>
      <c r="BC13" s="325"/>
      <c r="BD13" s="325"/>
      <c r="BE13" s="594" t="s">
        <v>144</v>
      </c>
      <c r="BF13" s="523" t="s">
        <v>144</v>
      </c>
      <c r="BG13" s="488"/>
      <c r="BH13" s="488"/>
      <c r="BI13" s="483"/>
    </row>
    <row r="14" spans="1:105" s="318" customFormat="1" ht="30" customHeight="1" thickBot="1" x14ac:dyDescent="0.25">
      <c r="A14" s="548"/>
      <c r="B14" s="549"/>
      <c r="C14" s="521"/>
      <c r="D14" s="549"/>
      <c r="E14" s="550"/>
      <c r="F14" s="103"/>
      <c r="G14" s="103"/>
      <c r="H14" s="81"/>
      <c r="I14" s="61"/>
      <c r="J14" s="103"/>
      <c r="K14" s="324"/>
      <c r="L14" s="324"/>
      <c r="M14" s="324"/>
      <c r="N14" s="552"/>
      <c r="O14" s="552"/>
      <c r="P14" s="552"/>
      <c r="Q14" s="323"/>
      <c r="R14" s="323"/>
      <c r="S14" s="531"/>
      <c r="T14" s="532"/>
      <c r="U14" s="520"/>
      <c r="V14" s="535" t="s">
        <v>143</v>
      </c>
      <c r="W14" s="536"/>
      <c r="X14" s="537"/>
      <c r="Y14" s="322" t="s">
        <v>142</v>
      </c>
      <c r="Z14" s="538" t="s">
        <v>141</v>
      </c>
      <c r="AA14" s="539"/>
      <c r="AB14" s="540"/>
      <c r="AC14" s="322" t="s">
        <v>140</v>
      </c>
      <c r="AD14" s="541" t="s">
        <v>139</v>
      </c>
      <c r="AE14" s="542"/>
      <c r="AF14" s="542"/>
      <c r="AG14" s="542"/>
      <c r="AH14" s="543"/>
      <c r="AI14" s="524"/>
      <c r="AJ14" s="319"/>
      <c r="AK14" s="526"/>
      <c r="AL14" s="319"/>
      <c r="AM14" s="321"/>
      <c r="AN14" s="320"/>
      <c r="AO14" s="320"/>
      <c r="AP14" s="319"/>
      <c r="AQ14" s="319"/>
      <c r="AR14" s="319"/>
      <c r="AS14" s="319"/>
      <c r="AT14" s="319"/>
      <c r="AU14" s="319"/>
      <c r="AV14" s="528"/>
      <c r="AW14" s="319"/>
      <c r="AX14" s="319"/>
      <c r="AY14" s="319"/>
      <c r="AZ14" s="319"/>
      <c r="BA14" s="319"/>
      <c r="BB14" s="319"/>
      <c r="BC14" s="319"/>
      <c r="BD14" s="319"/>
      <c r="BE14" s="593"/>
      <c r="BF14" s="592"/>
      <c r="BG14" s="488"/>
      <c r="BH14" s="488"/>
      <c r="BI14" s="483"/>
    </row>
    <row r="15" spans="1:105" s="568" customFormat="1" ht="12" customHeight="1" thickTop="1" x14ac:dyDescent="0.2">
      <c r="A15" s="572"/>
      <c r="B15" s="576">
        <v>1</v>
      </c>
      <c r="C15" s="591"/>
      <c r="D15" s="576">
        <v>2</v>
      </c>
      <c r="E15" s="576">
        <v>3</v>
      </c>
      <c r="F15" s="590"/>
      <c r="G15" s="580"/>
      <c r="H15" s="580"/>
      <c r="I15" s="580"/>
      <c r="J15" s="580"/>
      <c r="K15" s="580"/>
      <c r="L15" s="580"/>
      <c r="M15" s="580"/>
      <c r="N15" s="580"/>
      <c r="O15" s="589">
        <v>4</v>
      </c>
      <c r="P15" s="588"/>
      <c r="Q15" s="587"/>
      <c r="R15" s="587"/>
      <c r="S15" s="585">
        <v>5</v>
      </c>
      <c r="T15" s="583"/>
      <c r="U15" s="587"/>
      <c r="V15" s="586">
        <v>6</v>
      </c>
      <c r="W15" s="586"/>
      <c r="X15" s="586"/>
      <c r="Y15" s="576">
        <v>7</v>
      </c>
      <c r="Z15" s="585">
        <v>8</v>
      </c>
      <c r="AA15" s="584"/>
      <c r="AB15" s="583"/>
      <c r="AC15" s="576">
        <v>9</v>
      </c>
      <c r="AD15" s="582"/>
      <c r="AE15" s="581"/>
      <c r="AF15" s="581">
        <v>10</v>
      </c>
      <c r="AG15" s="580"/>
      <c r="AH15" s="579"/>
      <c r="AI15" s="578">
        <v>12</v>
      </c>
      <c r="AK15" s="572"/>
      <c r="AM15" s="569"/>
      <c r="AN15" s="572"/>
      <c r="AO15" s="570"/>
      <c r="AP15" s="571"/>
      <c r="AQ15" s="570"/>
      <c r="AR15" s="570"/>
      <c r="AS15" s="569"/>
      <c r="AT15" s="569"/>
      <c r="AU15" s="569"/>
      <c r="AV15" s="577">
        <v>12</v>
      </c>
      <c r="AW15" s="573"/>
      <c r="AX15" s="569"/>
      <c r="AY15" s="569"/>
      <c r="AZ15" s="569"/>
      <c r="BA15" s="569"/>
      <c r="BB15" s="569"/>
      <c r="BC15" s="569"/>
      <c r="BD15" s="569"/>
      <c r="BE15" s="576">
        <v>11</v>
      </c>
      <c r="BF15" s="575">
        <v>12</v>
      </c>
      <c r="BG15" s="574"/>
      <c r="BH15" s="574"/>
      <c r="BI15" s="805"/>
      <c r="BJ15" s="806"/>
      <c r="BK15" s="807"/>
      <c r="BL15" s="575"/>
      <c r="BM15" s="575"/>
      <c r="BN15" s="574"/>
      <c r="BO15" s="574"/>
      <c r="BP15" s="574"/>
      <c r="BQ15" s="574"/>
      <c r="BR15" s="574"/>
      <c r="BS15" s="805"/>
      <c r="BT15" s="807"/>
      <c r="BU15" s="806"/>
      <c r="BV15" s="575"/>
      <c r="BW15" s="574"/>
      <c r="BX15" s="574"/>
      <c r="BY15" s="574"/>
      <c r="BZ15" s="574"/>
      <c r="CA15" s="574"/>
      <c r="CB15" s="574"/>
      <c r="CC15" s="574"/>
      <c r="CD15" s="574"/>
      <c r="CE15" s="574"/>
      <c r="CF15" s="574"/>
      <c r="CG15" s="574"/>
      <c r="CH15" s="574"/>
      <c r="CI15" s="574"/>
      <c r="CJ15" s="574"/>
      <c r="CK15" s="574"/>
      <c r="CL15" s="574"/>
      <c r="CM15" s="574"/>
      <c r="CN15" s="574"/>
      <c r="CO15" s="749"/>
      <c r="CP15" s="750"/>
      <c r="CQ15" s="570"/>
      <c r="CR15" s="571"/>
      <c r="CS15" s="570"/>
      <c r="CT15" s="570"/>
      <c r="CU15" s="569"/>
      <c r="CV15" s="569"/>
      <c r="CW15" s="569"/>
      <c r="CX15" s="570"/>
      <c r="CY15" s="570"/>
      <c r="CZ15" s="569"/>
      <c r="DA15" s="569"/>
    </row>
    <row r="16" spans="1:105" s="201" customFormat="1" ht="20.25" customHeight="1" x14ac:dyDescent="0.2">
      <c r="A16" s="230"/>
      <c r="B16" s="317" t="s">
        <v>138</v>
      </c>
      <c r="C16" s="316"/>
      <c r="D16" s="315" t="s">
        <v>137</v>
      </c>
      <c r="E16" s="314"/>
      <c r="F16" s="313"/>
      <c r="G16" s="312"/>
      <c r="H16" s="312"/>
      <c r="I16" s="312"/>
      <c r="J16" s="312"/>
      <c r="K16" s="312"/>
      <c r="L16" s="312"/>
      <c r="M16" s="312"/>
      <c r="N16" s="312"/>
      <c r="O16" s="311"/>
      <c r="P16" s="310"/>
      <c r="Q16" s="309"/>
      <c r="R16" s="309"/>
      <c r="S16" s="308"/>
      <c r="T16" s="307"/>
      <c r="U16" s="306"/>
      <c r="V16" s="289"/>
      <c r="W16" s="305"/>
      <c r="X16" s="302"/>
      <c r="Y16" s="304"/>
      <c r="Z16" s="303"/>
      <c r="AA16" s="224"/>
      <c r="AB16" s="302"/>
      <c r="AC16" s="301"/>
      <c r="AD16" s="300"/>
      <c r="AE16" s="299"/>
      <c r="AF16" s="298"/>
      <c r="AG16" s="297"/>
      <c r="AH16" s="296"/>
      <c r="AI16" s="295"/>
      <c r="AJ16" s="294"/>
      <c r="AK16" s="293"/>
      <c r="AL16" s="292"/>
      <c r="AM16" s="291"/>
      <c r="AN16" s="290"/>
      <c r="AO16" s="289"/>
      <c r="AP16" s="288"/>
      <c r="AQ16" s="287"/>
      <c r="AR16" s="287"/>
      <c r="AS16" s="286"/>
      <c r="AT16" s="283"/>
      <c r="AU16" s="283"/>
      <c r="AV16" s="285"/>
      <c r="AW16" s="284"/>
      <c r="AX16" s="283"/>
      <c r="AY16" s="282"/>
      <c r="AZ16" s="281"/>
      <c r="BA16" s="281"/>
      <c r="BB16" s="281"/>
      <c r="BC16" s="281"/>
      <c r="BD16" s="281"/>
      <c r="BE16" s="482"/>
      <c r="BF16" s="567"/>
      <c r="BG16" s="489"/>
      <c r="BH16" s="566"/>
      <c r="BI16" s="489"/>
      <c r="BJ16" s="489"/>
      <c r="BK16" s="489"/>
      <c r="BL16" s="489"/>
      <c r="BM16" s="489"/>
      <c r="BN16" s="489"/>
      <c r="BO16" s="489"/>
      <c r="BP16" s="489"/>
      <c r="BQ16" s="489"/>
      <c r="BR16" s="489"/>
      <c r="BS16" s="489"/>
      <c r="BT16" s="489"/>
      <c r="BU16" s="489"/>
      <c r="BV16" s="489"/>
      <c r="BW16" s="489"/>
      <c r="BX16" s="489"/>
      <c r="BY16" s="489"/>
      <c r="BZ16" s="489"/>
      <c r="CA16" s="484"/>
      <c r="CB16" s="484"/>
      <c r="CC16" s="484"/>
      <c r="CD16" s="484"/>
      <c r="CE16" s="484"/>
      <c r="CF16" s="484"/>
      <c r="CG16" s="484"/>
      <c r="CH16" s="484"/>
      <c r="CI16" s="484"/>
      <c r="CJ16" s="484"/>
      <c r="CK16" s="484"/>
      <c r="CL16" s="484"/>
      <c r="CM16" s="484"/>
      <c r="CN16" s="484"/>
      <c r="CO16" s="484"/>
      <c r="CP16" s="484"/>
    </row>
    <row r="17" spans="1:124" s="49" customFormat="1" ht="22.5" customHeight="1" x14ac:dyDescent="0.2">
      <c r="A17" s="93">
        <v>26</v>
      </c>
      <c r="B17" s="62">
        <v>1</v>
      </c>
      <c r="C17" s="62" t="s">
        <v>165</v>
      </c>
      <c r="D17" s="92" t="s">
        <v>109</v>
      </c>
      <c r="E17" s="62" t="s">
        <v>10</v>
      </c>
      <c r="F17" s="91" t="s">
        <v>108</v>
      </c>
      <c r="G17" s="90" t="s">
        <v>0</v>
      </c>
      <c r="H17" s="90" t="s">
        <v>49</v>
      </c>
      <c r="I17" s="90" t="s">
        <v>0</v>
      </c>
      <c r="J17" s="89" t="s">
        <v>107</v>
      </c>
      <c r="K17" s="78" t="e">
        <v>#N/A</v>
      </c>
      <c r="L17" s="78"/>
      <c r="M17" s="78" t="e">
        <v>#N/A</v>
      </c>
      <c r="N17" s="78"/>
      <c r="O17" s="88" t="s">
        <v>105</v>
      </c>
      <c r="P17" s="87" t="s">
        <v>106</v>
      </c>
      <c r="Q17" s="86" t="s">
        <v>166</v>
      </c>
      <c r="R17" s="86" t="s">
        <v>167</v>
      </c>
      <c r="S17" s="85" t="s">
        <v>24</v>
      </c>
      <c r="T17" s="84" t="s">
        <v>168</v>
      </c>
      <c r="U17" s="83" t="s">
        <v>169</v>
      </c>
      <c r="V17" s="82">
        <v>3</v>
      </c>
      <c r="W17" s="81" t="s">
        <v>0</v>
      </c>
      <c r="X17" s="77">
        <v>9</v>
      </c>
      <c r="Y17" s="80">
        <v>3</v>
      </c>
      <c r="Z17" s="79">
        <v>4</v>
      </c>
      <c r="AA17" s="78" t="s">
        <v>0</v>
      </c>
      <c r="AB17" s="77">
        <v>9</v>
      </c>
      <c r="AC17" s="76">
        <v>3.33</v>
      </c>
      <c r="AD17" s="75" t="s">
        <v>2</v>
      </c>
      <c r="AE17" s="74" t="s">
        <v>0</v>
      </c>
      <c r="AF17" s="73" t="s">
        <v>1</v>
      </c>
      <c r="AG17" s="72" t="s">
        <v>0</v>
      </c>
      <c r="AH17" s="71">
        <v>2014</v>
      </c>
      <c r="AI17" s="70"/>
      <c r="AJ17" s="69">
        <v>12</v>
      </c>
      <c r="AK17" s="59">
        <v>3</v>
      </c>
      <c r="AL17" s="59">
        <v>-24180</v>
      </c>
      <c r="AM17" s="68"/>
      <c r="AN17" s="58"/>
      <c r="AO17" s="57">
        <v>2.34</v>
      </c>
      <c r="AP17" s="53">
        <v>0.33</v>
      </c>
      <c r="AQ17" s="56"/>
      <c r="AR17" s="55" t="s">
        <v>170</v>
      </c>
      <c r="AS17" s="67"/>
      <c r="AT17" s="67"/>
      <c r="AU17" s="53">
        <v>0</v>
      </c>
      <c r="AV17" s="66"/>
      <c r="AW17" s="65"/>
      <c r="AX17" s="50"/>
      <c r="AY17" s="50"/>
      <c r="AZ17" s="50"/>
      <c r="BA17" s="50"/>
      <c r="BB17" s="50"/>
      <c r="BC17" s="50"/>
      <c r="BD17" s="64" t="s">
        <v>167</v>
      </c>
      <c r="BE17" s="563" t="s">
        <v>171</v>
      </c>
      <c r="BF17" s="490"/>
      <c r="BG17" s="490"/>
      <c r="BH17" s="491" t="s">
        <v>15</v>
      </c>
      <c r="BI17" s="492" t="s">
        <v>172</v>
      </c>
      <c r="BJ17" s="493" t="s">
        <v>173</v>
      </c>
      <c r="BK17" s="492">
        <v>24204</v>
      </c>
      <c r="BL17" s="494" t="s">
        <v>174</v>
      </c>
      <c r="BM17" s="495"/>
      <c r="BN17" s="496"/>
      <c r="BO17" s="497"/>
      <c r="BP17" s="497"/>
      <c r="BQ17" s="497" t="s">
        <v>167</v>
      </c>
      <c r="BR17" s="496" t="s">
        <v>167</v>
      </c>
      <c r="BS17" s="495"/>
      <c r="BT17" s="492"/>
      <c r="BU17" s="492"/>
      <c r="BV17" s="498"/>
      <c r="BW17" s="498" t="s">
        <v>167</v>
      </c>
      <c r="BX17" s="498"/>
      <c r="BY17" s="498"/>
      <c r="BZ17" s="498"/>
      <c r="CA17" s="485"/>
      <c r="CB17" s="485" t="s">
        <v>174</v>
      </c>
      <c r="CC17" s="485" t="s">
        <v>175</v>
      </c>
      <c r="CD17" s="485">
        <v>12</v>
      </c>
      <c r="CE17" s="485">
        <v>2026</v>
      </c>
      <c r="CF17" s="485">
        <v>9</v>
      </c>
      <c r="CG17" s="485">
        <v>2026</v>
      </c>
      <c r="CH17" s="485">
        <v>6</v>
      </c>
      <c r="CI17" s="485">
        <v>2026</v>
      </c>
      <c r="CJ17" s="485" t="s">
        <v>167</v>
      </c>
      <c r="CK17" s="485" t="s">
        <v>167</v>
      </c>
      <c r="CL17" s="751" t="s">
        <v>176</v>
      </c>
      <c r="CM17" s="752"/>
      <c r="CN17" s="753">
        <v>660</v>
      </c>
      <c r="CO17" s="754">
        <v>-23651</v>
      </c>
      <c r="CP17" s="755">
        <v>-1971</v>
      </c>
      <c r="CQ17" s="57" t="s">
        <v>177</v>
      </c>
      <c r="CR17" s="53"/>
      <c r="CS17" s="56"/>
      <c r="CT17" s="55" t="s">
        <v>178</v>
      </c>
      <c r="CU17" s="54" t="s">
        <v>179</v>
      </c>
      <c r="CV17" s="54">
        <v>2008</v>
      </c>
      <c r="CW17" s="53"/>
      <c r="CX17" s="52"/>
      <c r="CY17" s="51"/>
      <c r="CZ17" s="50"/>
      <c r="DA17" s="50"/>
      <c r="DE17" s="49" t="s">
        <v>105</v>
      </c>
      <c r="DF17" s="49" t="s">
        <v>2</v>
      </c>
      <c r="DG17" s="49" t="s">
        <v>0</v>
      </c>
      <c r="DH17" s="49" t="s">
        <v>1</v>
      </c>
      <c r="DI17" s="49" t="s">
        <v>0</v>
      </c>
      <c r="DJ17" s="49" t="s">
        <v>11</v>
      </c>
      <c r="DK17" s="49">
        <v>0</v>
      </c>
      <c r="DL17" s="49" t="s">
        <v>167</v>
      </c>
      <c r="DM17" s="49" t="s">
        <v>2</v>
      </c>
      <c r="DN17" s="49" t="s">
        <v>0</v>
      </c>
      <c r="DO17" s="49" t="s">
        <v>1</v>
      </c>
      <c r="DP17" s="49" t="s">
        <v>0</v>
      </c>
      <c r="DQ17" s="49" t="s">
        <v>11</v>
      </c>
      <c r="DS17" s="49" t="s">
        <v>167</v>
      </c>
      <c r="DT17" s="49" t="s">
        <v>174</v>
      </c>
    </row>
    <row r="18" spans="1:124" s="49" customFormat="1" ht="22.5" customHeight="1" x14ac:dyDescent="0.2">
      <c r="A18" s="93">
        <v>97</v>
      </c>
      <c r="B18" s="62">
        <v>2</v>
      </c>
      <c r="C18" s="62" t="s">
        <v>165</v>
      </c>
      <c r="D18" s="92" t="s">
        <v>104</v>
      </c>
      <c r="E18" s="62" t="s">
        <v>10</v>
      </c>
      <c r="F18" s="91" t="s">
        <v>103</v>
      </c>
      <c r="G18" s="90" t="s">
        <v>0</v>
      </c>
      <c r="H18" s="90" t="s">
        <v>22</v>
      </c>
      <c r="I18" s="90" t="s">
        <v>0</v>
      </c>
      <c r="J18" s="89" t="s">
        <v>102</v>
      </c>
      <c r="K18" s="78" t="e">
        <v>#N/A</v>
      </c>
      <c r="L18" s="78"/>
      <c r="M18" s="78" t="e">
        <v>#N/A</v>
      </c>
      <c r="N18" s="78"/>
      <c r="O18" s="88"/>
      <c r="P18" s="87" t="s">
        <v>99</v>
      </c>
      <c r="Q18" s="86" t="s">
        <v>166</v>
      </c>
      <c r="R18" s="86" t="s">
        <v>167</v>
      </c>
      <c r="S18" s="85" t="s">
        <v>12</v>
      </c>
      <c r="T18" s="84" t="s">
        <v>98</v>
      </c>
      <c r="U18" s="83" t="s">
        <v>169</v>
      </c>
      <c r="V18" s="82">
        <v>5</v>
      </c>
      <c r="W18" s="81" t="s">
        <v>0</v>
      </c>
      <c r="X18" s="77">
        <v>9</v>
      </c>
      <c r="Y18" s="80">
        <v>3.66</v>
      </c>
      <c r="Z18" s="79">
        <v>6</v>
      </c>
      <c r="AA18" s="78" t="s">
        <v>0</v>
      </c>
      <c r="AB18" s="77">
        <v>9</v>
      </c>
      <c r="AC18" s="76">
        <v>3.99</v>
      </c>
      <c r="AD18" s="75" t="s">
        <v>2</v>
      </c>
      <c r="AE18" s="74" t="s">
        <v>0</v>
      </c>
      <c r="AF18" s="73" t="s">
        <v>1</v>
      </c>
      <c r="AG18" s="72" t="s">
        <v>0</v>
      </c>
      <c r="AH18" s="71">
        <v>2014</v>
      </c>
      <c r="AI18" s="70"/>
      <c r="AJ18" s="69">
        <v>12</v>
      </c>
      <c r="AK18" s="59">
        <v>3</v>
      </c>
      <c r="AL18" s="59">
        <v>-24180</v>
      </c>
      <c r="AM18" s="68"/>
      <c r="AN18" s="58"/>
      <c r="AO18" s="57">
        <v>2.34</v>
      </c>
      <c r="AP18" s="53">
        <v>0.33</v>
      </c>
      <c r="AQ18" s="56"/>
      <c r="AR18" s="55" t="s">
        <v>180</v>
      </c>
      <c r="AS18" s="67">
        <v>12</v>
      </c>
      <c r="AT18" s="67" t="s">
        <v>16</v>
      </c>
      <c r="AU18" s="53">
        <v>13</v>
      </c>
      <c r="AV18" s="66" t="s">
        <v>16</v>
      </c>
      <c r="AW18" s="65">
        <v>9</v>
      </c>
      <c r="AX18" s="50" t="s">
        <v>0</v>
      </c>
      <c r="AY18" s="50">
        <v>2014</v>
      </c>
      <c r="AZ18" s="50"/>
      <c r="BA18" s="50"/>
      <c r="BB18" s="50"/>
      <c r="BC18" s="50">
        <v>9</v>
      </c>
      <c r="BD18" s="64">
        <v>-24177</v>
      </c>
      <c r="BE18" s="563" t="s">
        <v>171</v>
      </c>
      <c r="BF18" s="490"/>
      <c r="BG18" s="490"/>
      <c r="BH18" s="491" t="s">
        <v>15</v>
      </c>
      <c r="BI18" s="492" t="s">
        <v>172</v>
      </c>
      <c r="BJ18" s="493" t="s">
        <v>173</v>
      </c>
      <c r="BK18" s="492">
        <v>24204</v>
      </c>
      <c r="BL18" s="494" t="s">
        <v>174</v>
      </c>
      <c r="BM18" s="495"/>
      <c r="BN18" s="496"/>
      <c r="BO18" s="497"/>
      <c r="BP18" s="497"/>
      <c r="BQ18" s="497" t="s">
        <v>167</v>
      </c>
      <c r="BR18" s="496" t="s">
        <v>167</v>
      </c>
      <c r="BS18" s="495"/>
      <c r="BT18" s="492"/>
      <c r="BU18" s="492"/>
      <c r="BV18" s="498"/>
      <c r="BW18" s="498" t="s">
        <v>167</v>
      </c>
      <c r="BX18" s="498"/>
      <c r="BY18" s="498"/>
      <c r="BZ18" s="498"/>
      <c r="CA18" s="485"/>
      <c r="CB18" s="485" t="s">
        <v>174</v>
      </c>
      <c r="CC18" s="485" t="s">
        <v>175</v>
      </c>
      <c r="CD18" s="485">
        <v>7</v>
      </c>
      <c r="CE18" s="485">
        <v>2031</v>
      </c>
      <c r="CF18" s="485">
        <v>4</v>
      </c>
      <c r="CG18" s="485">
        <v>2031</v>
      </c>
      <c r="CH18" s="485">
        <v>1</v>
      </c>
      <c r="CI18" s="485">
        <v>2031</v>
      </c>
      <c r="CJ18" s="485" t="s">
        <v>167</v>
      </c>
      <c r="CK18" s="485" t="s">
        <v>167</v>
      </c>
      <c r="CL18" s="751" t="s">
        <v>176</v>
      </c>
      <c r="CM18" s="752"/>
      <c r="CN18" s="753">
        <v>660</v>
      </c>
      <c r="CO18" s="754">
        <v>-23706</v>
      </c>
      <c r="CP18" s="755">
        <v>-1976</v>
      </c>
      <c r="CQ18" s="57" t="s">
        <v>177</v>
      </c>
      <c r="CR18" s="53"/>
      <c r="CS18" s="56"/>
      <c r="CT18" s="55" t="s">
        <v>178</v>
      </c>
      <c r="CU18" s="54" t="s">
        <v>181</v>
      </c>
      <c r="CV18" s="54"/>
      <c r="CW18" s="53"/>
      <c r="CX18" s="52"/>
      <c r="CY18" s="51"/>
      <c r="CZ18" s="50"/>
      <c r="DA18" s="50"/>
      <c r="DF18" s="49" t="s">
        <v>2</v>
      </c>
      <c r="DG18" s="49" t="s">
        <v>0</v>
      </c>
      <c r="DH18" s="49" t="s">
        <v>1</v>
      </c>
      <c r="DI18" s="49" t="s">
        <v>0</v>
      </c>
      <c r="DJ18" s="49" t="s">
        <v>11</v>
      </c>
      <c r="DK18" s="49">
        <v>0</v>
      </c>
      <c r="DL18" s="49" t="s">
        <v>167</v>
      </c>
      <c r="DM18" s="49" t="s">
        <v>2</v>
      </c>
      <c r="DN18" s="49" t="s">
        <v>0</v>
      </c>
      <c r="DO18" s="49" t="s">
        <v>1</v>
      </c>
      <c r="DP18" s="49" t="s">
        <v>0</v>
      </c>
      <c r="DQ18" s="49" t="s">
        <v>11</v>
      </c>
      <c r="DS18" s="49" t="s">
        <v>167</v>
      </c>
      <c r="DT18" s="49" t="s">
        <v>174</v>
      </c>
    </row>
    <row r="19" spans="1:124" s="49" customFormat="1" ht="22.5" customHeight="1" x14ac:dyDescent="0.2">
      <c r="A19" s="93">
        <v>99</v>
      </c>
      <c r="B19" s="62">
        <v>3</v>
      </c>
      <c r="C19" s="62" t="s">
        <v>165</v>
      </c>
      <c r="D19" s="92" t="s">
        <v>101</v>
      </c>
      <c r="E19" s="62" t="s">
        <v>10</v>
      </c>
      <c r="F19" s="91" t="s">
        <v>26</v>
      </c>
      <c r="G19" s="90" t="s">
        <v>0</v>
      </c>
      <c r="H19" s="90" t="s">
        <v>45</v>
      </c>
      <c r="I19" s="90" t="s">
        <v>0</v>
      </c>
      <c r="J19" s="89" t="s">
        <v>100</v>
      </c>
      <c r="K19" s="78" t="s">
        <v>182</v>
      </c>
      <c r="L19" s="78" t="s">
        <v>18</v>
      </c>
      <c r="M19" s="78" t="s">
        <v>183</v>
      </c>
      <c r="N19" s="78"/>
      <c r="O19" s="88"/>
      <c r="P19" s="87" t="s">
        <v>99</v>
      </c>
      <c r="Q19" s="86" t="s">
        <v>184</v>
      </c>
      <c r="R19" s="86" t="s">
        <v>185</v>
      </c>
      <c r="S19" s="85" t="s">
        <v>17</v>
      </c>
      <c r="T19" s="84" t="s">
        <v>186</v>
      </c>
      <c r="U19" s="83" t="s">
        <v>169</v>
      </c>
      <c r="V19" s="82">
        <v>4</v>
      </c>
      <c r="W19" s="81" t="s">
        <v>0</v>
      </c>
      <c r="X19" s="77">
        <v>8</v>
      </c>
      <c r="Y19" s="80">
        <v>5.42</v>
      </c>
      <c r="Z19" s="79">
        <v>5</v>
      </c>
      <c r="AA19" s="78" t="s">
        <v>0</v>
      </c>
      <c r="AB19" s="77">
        <v>8</v>
      </c>
      <c r="AC19" s="76">
        <v>5.76</v>
      </c>
      <c r="AD19" s="75" t="s">
        <v>2</v>
      </c>
      <c r="AE19" s="74" t="s">
        <v>0</v>
      </c>
      <c r="AF19" s="73" t="s">
        <v>1</v>
      </c>
      <c r="AG19" s="72" t="s">
        <v>0</v>
      </c>
      <c r="AH19" s="71">
        <v>2014</v>
      </c>
      <c r="AI19" s="70"/>
      <c r="AJ19" s="69">
        <v>12</v>
      </c>
      <c r="AK19" s="59">
        <v>3</v>
      </c>
      <c r="AL19" s="59">
        <v>-24180</v>
      </c>
      <c r="AM19" s="68"/>
      <c r="AN19" s="58"/>
      <c r="AO19" s="57">
        <v>4.4000000000000004</v>
      </c>
      <c r="AP19" s="53">
        <v>0.34</v>
      </c>
      <c r="AQ19" s="56"/>
      <c r="AR19" s="55" t="s">
        <v>180</v>
      </c>
      <c r="AS19" s="67">
        <v>25</v>
      </c>
      <c r="AT19" s="67" t="s">
        <v>16</v>
      </c>
      <c r="AU19" s="53">
        <v>26</v>
      </c>
      <c r="AV19" s="66" t="s">
        <v>16</v>
      </c>
      <c r="AW19" s="65">
        <v>12</v>
      </c>
      <c r="AX19" s="50" t="s">
        <v>0</v>
      </c>
      <c r="AY19" s="50">
        <v>2013</v>
      </c>
      <c r="AZ19" s="50"/>
      <c r="BA19" s="50"/>
      <c r="BB19" s="50"/>
      <c r="BC19" s="50"/>
      <c r="BD19" s="64">
        <v>-24168</v>
      </c>
      <c r="BE19" s="563" t="s">
        <v>171</v>
      </c>
      <c r="BF19" s="490"/>
      <c r="BG19" s="490"/>
      <c r="BH19" s="491" t="s">
        <v>15</v>
      </c>
      <c r="BI19" s="492" t="s">
        <v>172</v>
      </c>
      <c r="BJ19" s="493" t="s">
        <v>173</v>
      </c>
      <c r="BK19" s="492">
        <v>24204</v>
      </c>
      <c r="BL19" s="494" t="s">
        <v>187</v>
      </c>
      <c r="BM19" s="495">
        <v>2009</v>
      </c>
      <c r="BN19" s="496" t="s">
        <v>98</v>
      </c>
      <c r="BO19" s="497"/>
      <c r="BP19" s="497"/>
      <c r="BQ19" s="497" t="s">
        <v>167</v>
      </c>
      <c r="BR19" s="496" t="s">
        <v>188</v>
      </c>
      <c r="BS19" s="495">
        <v>1</v>
      </c>
      <c r="BT19" s="492" t="s">
        <v>11</v>
      </c>
      <c r="BU19" s="492"/>
      <c r="BV19" s="498"/>
      <c r="BW19" s="498" t="s">
        <v>167</v>
      </c>
      <c r="BX19" s="498"/>
      <c r="BY19" s="498"/>
      <c r="BZ19" s="498"/>
      <c r="CA19" s="485"/>
      <c r="CB19" s="485" t="s">
        <v>174</v>
      </c>
      <c r="CC19" s="485" t="s">
        <v>175</v>
      </c>
      <c r="CD19" s="485">
        <v>8</v>
      </c>
      <c r="CE19" s="485">
        <v>2018</v>
      </c>
      <c r="CF19" s="485">
        <v>5</v>
      </c>
      <c r="CG19" s="485">
        <v>2018</v>
      </c>
      <c r="CH19" s="485">
        <v>2</v>
      </c>
      <c r="CI19" s="485">
        <v>2018</v>
      </c>
      <c r="CJ19" s="485" t="s">
        <v>167</v>
      </c>
      <c r="CK19" s="485" t="s">
        <v>167</v>
      </c>
      <c r="CL19" s="751" t="s">
        <v>176</v>
      </c>
      <c r="CM19" s="752"/>
      <c r="CN19" s="753">
        <v>660</v>
      </c>
      <c r="CO19" s="754">
        <v>-23551</v>
      </c>
      <c r="CP19" s="755">
        <v>-1963</v>
      </c>
      <c r="CQ19" s="57" t="s">
        <v>177</v>
      </c>
      <c r="CR19" s="53"/>
      <c r="CS19" s="56"/>
      <c r="CT19" s="55" t="s">
        <v>178</v>
      </c>
      <c r="CU19" s="54" t="s">
        <v>181</v>
      </c>
      <c r="CV19" s="54"/>
      <c r="CW19" s="53"/>
      <c r="CX19" s="52"/>
      <c r="CY19" s="51"/>
      <c r="CZ19" s="50"/>
      <c r="DA19" s="50"/>
      <c r="DF19" s="49" t="s">
        <v>2</v>
      </c>
      <c r="DG19" s="49" t="s">
        <v>0</v>
      </c>
      <c r="DH19" s="49" t="s">
        <v>1</v>
      </c>
      <c r="DI19" s="49" t="s">
        <v>0</v>
      </c>
      <c r="DJ19" s="49" t="s">
        <v>11</v>
      </c>
      <c r="DK19" s="49">
        <v>0</v>
      </c>
      <c r="DL19" s="49" t="s">
        <v>167</v>
      </c>
      <c r="DM19" s="49" t="s">
        <v>2</v>
      </c>
      <c r="DN19" s="49" t="s">
        <v>0</v>
      </c>
      <c r="DO19" s="49" t="s">
        <v>1</v>
      </c>
      <c r="DP19" s="49" t="s">
        <v>0</v>
      </c>
      <c r="DQ19" s="49" t="s">
        <v>11</v>
      </c>
      <c r="DR19" s="49">
        <v>4.9800000000000004</v>
      </c>
      <c r="DS19" s="49" t="s">
        <v>167</v>
      </c>
      <c r="DT19" s="49" t="s">
        <v>174</v>
      </c>
    </row>
    <row r="20" spans="1:124" s="49" customFormat="1" ht="22.5" customHeight="1" x14ac:dyDescent="0.2">
      <c r="A20" s="93">
        <v>146</v>
      </c>
      <c r="B20" s="62">
        <v>4</v>
      </c>
      <c r="C20" s="62" t="s">
        <v>165</v>
      </c>
      <c r="D20" s="92" t="s">
        <v>97</v>
      </c>
      <c r="E20" s="62" t="s">
        <v>10</v>
      </c>
      <c r="F20" s="91" t="s">
        <v>1</v>
      </c>
      <c r="G20" s="90" t="s">
        <v>0</v>
      </c>
      <c r="H20" s="90">
        <v>5</v>
      </c>
      <c r="I20" s="90" t="s">
        <v>0</v>
      </c>
      <c r="J20" s="89">
        <v>1982</v>
      </c>
      <c r="K20" s="78" t="e">
        <v>#N/A</v>
      </c>
      <c r="L20" s="78"/>
      <c r="M20" s="78" t="e">
        <v>#N/A</v>
      </c>
      <c r="N20" s="78"/>
      <c r="O20" s="88" t="s">
        <v>95</v>
      </c>
      <c r="P20" s="87" t="s">
        <v>83</v>
      </c>
      <c r="Q20" s="86" t="s">
        <v>166</v>
      </c>
      <c r="R20" s="86" t="s">
        <v>167</v>
      </c>
      <c r="S20" s="85" t="s">
        <v>12</v>
      </c>
      <c r="T20" s="84" t="s">
        <v>98</v>
      </c>
      <c r="U20" s="83" t="s">
        <v>169</v>
      </c>
      <c r="V20" s="82">
        <v>3</v>
      </c>
      <c r="W20" s="81" t="s">
        <v>0</v>
      </c>
      <c r="X20" s="77">
        <v>9</v>
      </c>
      <c r="Y20" s="80">
        <v>3</v>
      </c>
      <c r="Z20" s="79">
        <v>4</v>
      </c>
      <c r="AA20" s="78" t="s">
        <v>0</v>
      </c>
      <c r="AB20" s="77">
        <v>9</v>
      </c>
      <c r="AC20" s="76">
        <v>3.33</v>
      </c>
      <c r="AD20" s="75" t="s">
        <v>2</v>
      </c>
      <c r="AE20" s="74" t="s">
        <v>0</v>
      </c>
      <c r="AF20" s="73" t="s">
        <v>1</v>
      </c>
      <c r="AG20" s="72" t="s">
        <v>0</v>
      </c>
      <c r="AH20" s="71">
        <v>2014</v>
      </c>
      <c r="AI20" s="70"/>
      <c r="AJ20" s="69">
        <v>12</v>
      </c>
      <c r="AK20" s="59">
        <v>3</v>
      </c>
      <c r="AL20" s="59">
        <v>-24180</v>
      </c>
      <c r="AM20" s="68"/>
      <c r="AN20" s="58"/>
      <c r="AO20" s="57">
        <v>2.34</v>
      </c>
      <c r="AP20" s="53">
        <v>0.33</v>
      </c>
      <c r="AQ20" s="56"/>
      <c r="AR20" s="55" t="s">
        <v>180</v>
      </c>
      <c r="AS20" s="67">
        <v>7</v>
      </c>
      <c r="AT20" s="67" t="s">
        <v>16</v>
      </c>
      <c r="AU20" s="53">
        <v>8</v>
      </c>
      <c r="AV20" s="66" t="s">
        <v>16</v>
      </c>
      <c r="AW20" s="65">
        <v>12</v>
      </c>
      <c r="AX20" s="50" t="s">
        <v>0</v>
      </c>
      <c r="AY20" s="50">
        <v>2013</v>
      </c>
      <c r="AZ20" s="50"/>
      <c r="BA20" s="50"/>
      <c r="BB20" s="50"/>
      <c r="BC20" s="50"/>
      <c r="BD20" s="64">
        <v>-24168</v>
      </c>
      <c r="BE20" s="563" t="s">
        <v>171</v>
      </c>
      <c r="BF20" s="490"/>
      <c r="BG20" s="490"/>
      <c r="BH20" s="491" t="s">
        <v>15</v>
      </c>
      <c r="BI20" s="492" t="s">
        <v>172</v>
      </c>
      <c r="BJ20" s="493" t="s">
        <v>173</v>
      </c>
      <c r="BK20" s="492">
        <v>24204</v>
      </c>
      <c r="BL20" s="494" t="s">
        <v>174</v>
      </c>
      <c r="BM20" s="495"/>
      <c r="BN20" s="496"/>
      <c r="BO20" s="497"/>
      <c r="BP20" s="497"/>
      <c r="BQ20" s="497" t="s">
        <v>167</v>
      </c>
      <c r="BR20" s="496" t="s">
        <v>167</v>
      </c>
      <c r="BS20" s="495"/>
      <c r="BT20" s="492"/>
      <c r="BU20" s="492"/>
      <c r="BV20" s="498"/>
      <c r="BW20" s="498" t="s">
        <v>167</v>
      </c>
      <c r="BX20" s="498"/>
      <c r="BY20" s="498"/>
      <c r="BZ20" s="498"/>
      <c r="CA20" s="485"/>
      <c r="CB20" s="485" t="s">
        <v>174</v>
      </c>
      <c r="CC20" s="485" t="s">
        <v>175</v>
      </c>
      <c r="CD20" s="485">
        <v>6</v>
      </c>
      <c r="CE20" s="485">
        <v>2037</v>
      </c>
      <c r="CF20" s="485">
        <v>3</v>
      </c>
      <c r="CG20" s="485">
        <v>2037</v>
      </c>
      <c r="CH20" s="485">
        <v>12</v>
      </c>
      <c r="CI20" s="485">
        <v>2036</v>
      </c>
      <c r="CJ20" s="485" t="s">
        <v>167</v>
      </c>
      <c r="CK20" s="485" t="s">
        <v>167</v>
      </c>
      <c r="CL20" s="751" t="s">
        <v>176</v>
      </c>
      <c r="CM20" s="752"/>
      <c r="CN20" s="753">
        <v>660</v>
      </c>
      <c r="CO20" s="754">
        <v>-23777</v>
      </c>
      <c r="CP20" s="755">
        <v>-1982</v>
      </c>
      <c r="CQ20" s="57" t="s">
        <v>177</v>
      </c>
      <c r="CR20" s="53"/>
      <c r="CS20" s="56"/>
      <c r="CT20" s="55" t="s">
        <v>178</v>
      </c>
      <c r="CU20" s="54" t="s">
        <v>181</v>
      </c>
      <c r="CV20" s="54"/>
      <c r="CW20" s="53"/>
      <c r="CX20" s="52"/>
      <c r="CY20" s="51"/>
      <c r="CZ20" s="50"/>
      <c r="DA20" s="50"/>
      <c r="DE20" s="49" t="s">
        <v>95</v>
      </c>
      <c r="DF20" s="49" t="s">
        <v>2</v>
      </c>
      <c r="DG20" s="49" t="s">
        <v>0</v>
      </c>
      <c r="DH20" s="49" t="s">
        <v>1</v>
      </c>
      <c r="DI20" s="49" t="s">
        <v>0</v>
      </c>
      <c r="DJ20" s="49" t="s">
        <v>11</v>
      </c>
      <c r="DK20" s="49">
        <v>0</v>
      </c>
      <c r="DL20" s="49" t="s">
        <v>167</v>
      </c>
      <c r="DM20" s="49" t="s">
        <v>2</v>
      </c>
      <c r="DN20" s="49" t="s">
        <v>0</v>
      </c>
      <c r="DO20" s="49" t="s">
        <v>1</v>
      </c>
      <c r="DP20" s="49" t="s">
        <v>0</v>
      </c>
      <c r="DQ20" s="49" t="s">
        <v>11</v>
      </c>
      <c r="DS20" s="49" t="s">
        <v>167</v>
      </c>
      <c r="DT20" s="49" t="s">
        <v>174</v>
      </c>
    </row>
    <row r="21" spans="1:124" s="49" customFormat="1" ht="22.5" customHeight="1" x14ac:dyDescent="0.2">
      <c r="A21" s="93">
        <v>151</v>
      </c>
      <c r="B21" s="62">
        <v>5</v>
      </c>
      <c r="C21" s="62" t="s">
        <v>165</v>
      </c>
      <c r="D21" s="92" t="s">
        <v>96</v>
      </c>
      <c r="E21" s="62" t="s">
        <v>10</v>
      </c>
      <c r="F21" s="91" t="s">
        <v>59</v>
      </c>
      <c r="G21" s="90" t="s">
        <v>0</v>
      </c>
      <c r="H21" s="90" t="s">
        <v>23</v>
      </c>
      <c r="I21" s="90" t="s">
        <v>0</v>
      </c>
      <c r="J21" s="89">
        <v>1988</v>
      </c>
      <c r="K21" s="78" t="e">
        <v>#N/A</v>
      </c>
      <c r="L21" s="78"/>
      <c r="M21" s="78" t="e">
        <v>#N/A</v>
      </c>
      <c r="N21" s="78"/>
      <c r="O21" s="88" t="s">
        <v>95</v>
      </c>
      <c r="P21" s="87" t="s">
        <v>83</v>
      </c>
      <c r="Q21" s="86" t="s">
        <v>166</v>
      </c>
      <c r="R21" s="86" t="s">
        <v>167</v>
      </c>
      <c r="S21" s="85" t="s">
        <v>12</v>
      </c>
      <c r="T21" s="84" t="s">
        <v>98</v>
      </c>
      <c r="U21" s="83" t="s">
        <v>169</v>
      </c>
      <c r="V21" s="82">
        <v>1</v>
      </c>
      <c r="W21" s="81" t="s">
        <v>0</v>
      </c>
      <c r="X21" s="77">
        <v>9</v>
      </c>
      <c r="Y21" s="80">
        <v>2.34</v>
      </c>
      <c r="Z21" s="79">
        <v>2</v>
      </c>
      <c r="AA21" s="78" t="s">
        <v>0</v>
      </c>
      <c r="AB21" s="77">
        <v>9</v>
      </c>
      <c r="AC21" s="76">
        <v>2.67</v>
      </c>
      <c r="AD21" s="75" t="s">
        <v>2</v>
      </c>
      <c r="AE21" s="74" t="s">
        <v>0</v>
      </c>
      <c r="AF21" s="73" t="s">
        <v>1</v>
      </c>
      <c r="AG21" s="72" t="s">
        <v>0</v>
      </c>
      <c r="AH21" s="71">
        <v>2014</v>
      </c>
      <c r="AI21" s="70"/>
      <c r="AJ21" s="69">
        <v>12</v>
      </c>
      <c r="AK21" s="59">
        <v>3</v>
      </c>
      <c r="AL21" s="59">
        <v>-24180</v>
      </c>
      <c r="AM21" s="68"/>
      <c r="AN21" s="58"/>
      <c r="AO21" s="57">
        <v>2.34</v>
      </c>
      <c r="AP21" s="53">
        <v>0.33</v>
      </c>
      <c r="AQ21" s="56"/>
      <c r="AR21" s="55" t="s">
        <v>170</v>
      </c>
      <c r="AS21" s="67"/>
      <c r="AT21" s="67"/>
      <c r="AU21" s="53">
        <v>0</v>
      </c>
      <c r="AV21" s="66"/>
      <c r="AW21" s="65"/>
      <c r="AX21" s="50"/>
      <c r="AY21" s="50"/>
      <c r="AZ21" s="50"/>
      <c r="BA21" s="50"/>
      <c r="BB21" s="50"/>
      <c r="BC21" s="50"/>
      <c r="BD21" s="64" t="s">
        <v>167</v>
      </c>
      <c r="BE21" s="563" t="s">
        <v>189</v>
      </c>
      <c r="BF21" s="490"/>
      <c r="BG21" s="490"/>
      <c r="BH21" s="491" t="s">
        <v>4</v>
      </c>
      <c r="BI21" s="492" t="s">
        <v>172</v>
      </c>
      <c r="BJ21" s="493" t="s">
        <v>173</v>
      </c>
      <c r="BK21" s="492">
        <v>24204</v>
      </c>
      <c r="BL21" s="494" t="s">
        <v>174</v>
      </c>
      <c r="BM21" s="495"/>
      <c r="BN21" s="496"/>
      <c r="BO21" s="497"/>
      <c r="BP21" s="497"/>
      <c r="BQ21" s="497" t="s">
        <v>167</v>
      </c>
      <c r="BR21" s="496" t="s">
        <v>167</v>
      </c>
      <c r="BS21" s="495"/>
      <c r="BT21" s="492"/>
      <c r="BU21" s="492"/>
      <c r="BV21" s="498"/>
      <c r="BW21" s="498" t="s">
        <v>167</v>
      </c>
      <c r="BX21" s="498"/>
      <c r="BY21" s="498"/>
      <c r="BZ21" s="498"/>
      <c r="CA21" s="485"/>
      <c r="CB21" s="485" t="s">
        <v>174</v>
      </c>
      <c r="CC21" s="485" t="s">
        <v>175</v>
      </c>
      <c r="CD21" s="485">
        <v>3</v>
      </c>
      <c r="CE21" s="485">
        <v>2043</v>
      </c>
      <c r="CF21" s="485">
        <v>12</v>
      </c>
      <c r="CG21" s="485">
        <v>2042</v>
      </c>
      <c r="CH21" s="485">
        <v>9</v>
      </c>
      <c r="CI21" s="485">
        <v>2042</v>
      </c>
      <c r="CJ21" s="485" t="s">
        <v>167</v>
      </c>
      <c r="CK21" s="485" t="s">
        <v>167</v>
      </c>
      <c r="CL21" s="751" t="s">
        <v>176</v>
      </c>
      <c r="CM21" s="752"/>
      <c r="CN21" s="753">
        <v>660</v>
      </c>
      <c r="CO21" s="754">
        <v>-23846</v>
      </c>
      <c r="CP21" s="755">
        <v>-1988</v>
      </c>
      <c r="CQ21" s="57" t="s">
        <v>177</v>
      </c>
      <c r="CR21" s="53"/>
      <c r="CS21" s="56"/>
      <c r="CT21" s="55" t="s">
        <v>178</v>
      </c>
      <c r="CU21" s="54" t="s">
        <v>181</v>
      </c>
      <c r="CV21" s="54"/>
      <c r="CW21" s="53"/>
      <c r="CX21" s="52"/>
      <c r="CY21" s="51"/>
      <c r="CZ21" s="50"/>
      <c r="DA21" s="50"/>
      <c r="DE21" s="49" t="s">
        <v>95</v>
      </c>
      <c r="DF21" s="49" t="s">
        <v>2</v>
      </c>
      <c r="DG21" s="49" t="s">
        <v>0</v>
      </c>
      <c r="DH21" s="49" t="s">
        <v>1</v>
      </c>
      <c r="DI21" s="49" t="s">
        <v>0</v>
      </c>
      <c r="DJ21" s="49" t="s">
        <v>11</v>
      </c>
      <c r="DK21" s="49">
        <v>0</v>
      </c>
      <c r="DL21" s="49" t="s">
        <v>167</v>
      </c>
      <c r="DM21" s="49" t="s">
        <v>2</v>
      </c>
      <c r="DN21" s="49" t="s">
        <v>0</v>
      </c>
      <c r="DO21" s="49" t="s">
        <v>1</v>
      </c>
      <c r="DP21" s="49" t="s">
        <v>0</v>
      </c>
      <c r="DQ21" s="49" t="s">
        <v>11</v>
      </c>
      <c r="DS21" s="49" t="s">
        <v>167</v>
      </c>
      <c r="DT21" s="49" t="s">
        <v>174</v>
      </c>
    </row>
    <row r="22" spans="1:124" s="49" customFormat="1" ht="22.5" customHeight="1" x14ac:dyDescent="0.2">
      <c r="A22" s="93">
        <v>153</v>
      </c>
      <c r="B22" s="62">
        <v>6</v>
      </c>
      <c r="C22" s="62" t="s">
        <v>190</v>
      </c>
      <c r="D22" s="92" t="s">
        <v>94</v>
      </c>
      <c r="E22" s="62" t="s">
        <v>20</v>
      </c>
      <c r="F22" s="91" t="s">
        <v>93</v>
      </c>
      <c r="G22" s="90" t="s">
        <v>0</v>
      </c>
      <c r="H22" s="90" t="s">
        <v>49</v>
      </c>
      <c r="I22" s="90" t="s">
        <v>0</v>
      </c>
      <c r="J22" s="89">
        <v>1988</v>
      </c>
      <c r="K22" s="78" t="e">
        <v>#N/A</v>
      </c>
      <c r="L22" s="78"/>
      <c r="M22" s="78" t="e">
        <v>#N/A</v>
      </c>
      <c r="N22" s="78"/>
      <c r="O22" s="88" t="s">
        <v>88</v>
      </c>
      <c r="P22" s="87" t="s">
        <v>83</v>
      </c>
      <c r="Q22" s="86" t="s">
        <v>166</v>
      </c>
      <c r="R22" s="86" t="s">
        <v>167</v>
      </c>
      <c r="S22" s="85" t="s">
        <v>12</v>
      </c>
      <c r="T22" s="84" t="s">
        <v>98</v>
      </c>
      <c r="U22" s="83" t="s">
        <v>169</v>
      </c>
      <c r="V22" s="82">
        <v>1</v>
      </c>
      <c r="W22" s="81" t="s">
        <v>0</v>
      </c>
      <c r="X22" s="77">
        <v>9</v>
      </c>
      <c r="Y22" s="80">
        <v>2.34</v>
      </c>
      <c r="Z22" s="79">
        <v>2</v>
      </c>
      <c r="AA22" s="78" t="s">
        <v>0</v>
      </c>
      <c r="AB22" s="77">
        <v>9</v>
      </c>
      <c r="AC22" s="76">
        <v>2.67</v>
      </c>
      <c r="AD22" s="75" t="s">
        <v>2</v>
      </c>
      <c r="AE22" s="74" t="s">
        <v>0</v>
      </c>
      <c r="AF22" s="73" t="s">
        <v>1</v>
      </c>
      <c r="AG22" s="72" t="s">
        <v>0</v>
      </c>
      <c r="AH22" s="71">
        <v>2014</v>
      </c>
      <c r="AI22" s="70"/>
      <c r="AJ22" s="69">
        <v>12</v>
      </c>
      <c r="AK22" s="59">
        <v>3</v>
      </c>
      <c r="AL22" s="59">
        <v>-24180</v>
      </c>
      <c r="AM22" s="68"/>
      <c r="AN22" s="58"/>
      <c r="AO22" s="57">
        <v>2.34</v>
      </c>
      <c r="AP22" s="53">
        <v>0.33</v>
      </c>
      <c r="AQ22" s="56"/>
      <c r="AR22" s="55" t="s">
        <v>170</v>
      </c>
      <c r="AS22" s="67"/>
      <c r="AT22" s="67"/>
      <c r="AU22" s="53">
        <v>0</v>
      </c>
      <c r="AV22" s="66"/>
      <c r="AW22" s="65"/>
      <c r="AX22" s="50"/>
      <c r="AY22" s="50"/>
      <c r="AZ22" s="50"/>
      <c r="BA22" s="50"/>
      <c r="BB22" s="50"/>
      <c r="BC22" s="50"/>
      <c r="BD22" s="64" t="s">
        <v>167</v>
      </c>
      <c r="BE22" s="563" t="s">
        <v>189</v>
      </c>
      <c r="BF22" s="490"/>
      <c r="BG22" s="490"/>
      <c r="BH22" s="491" t="s">
        <v>4</v>
      </c>
      <c r="BI22" s="492" t="s">
        <v>172</v>
      </c>
      <c r="BJ22" s="493" t="s">
        <v>173</v>
      </c>
      <c r="BK22" s="492">
        <v>24204</v>
      </c>
      <c r="BL22" s="494" t="s">
        <v>174</v>
      </c>
      <c r="BM22" s="495"/>
      <c r="BN22" s="496"/>
      <c r="BO22" s="497"/>
      <c r="BP22" s="497"/>
      <c r="BQ22" s="497" t="s">
        <v>167</v>
      </c>
      <c r="BR22" s="496" t="s">
        <v>167</v>
      </c>
      <c r="BS22" s="495"/>
      <c r="BT22" s="492"/>
      <c r="BU22" s="492"/>
      <c r="BV22" s="498"/>
      <c r="BW22" s="498" t="s">
        <v>167</v>
      </c>
      <c r="BX22" s="498"/>
      <c r="BY22" s="498"/>
      <c r="BZ22" s="498"/>
      <c r="CA22" s="485"/>
      <c r="CB22" s="485" t="s">
        <v>174</v>
      </c>
      <c r="CC22" s="485" t="s">
        <v>175</v>
      </c>
      <c r="CD22" s="485">
        <v>12</v>
      </c>
      <c r="CE22" s="485">
        <v>2048</v>
      </c>
      <c r="CF22" s="485">
        <v>9</v>
      </c>
      <c r="CG22" s="485">
        <v>2048</v>
      </c>
      <c r="CH22" s="485">
        <v>6</v>
      </c>
      <c r="CI22" s="485">
        <v>2048</v>
      </c>
      <c r="CJ22" s="485" t="s">
        <v>167</v>
      </c>
      <c r="CK22" s="485" t="s">
        <v>167</v>
      </c>
      <c r="CL22" s="751" t="s">
        <v>176</v>
      </c>
      <c r="CM22" s="752"/>
      <c r="CN22" s="753">
        <v>720</v>
      </c>
      <c r="CO22" s="754">
        <v>-23855</v>
      </c>
      <c r="CP22" s="755">
        <v>-1988</v>
      </c>
      <c r="CQ22" s="57" t="s">
        <v>177</v>
      </c>
      <c r="CR22" s="53"/>
      <c r="CS22" s="56"/>
      <c r="CT22" s="55" t="s">
        <v>178</v>
      </c>
      <c r="CU22" s="54" t="s">
        <v>181</v>
      </c>
      <c r="CV22" s="54"/>
      <c r="CW22" s="53"/>
      <c r="CX22" s="52"/>
      <c r="CY22" s="51"/>
      <c r="CZ22" s="50"/>
      <c r="DA22" s="50"/>
      <c r="DE22" s="49" t="s">
        <v>88</v>
      </c>
      <c r="DF22" s="49" t="s">
        <v>2</v>
      </c>
      <c r="DG22" s="49" t="s">
        <v>0</v>
      </c>
      <c r="DH22" s="49" t="s">
        <v>1</v>
      </c>
      <c r="DI22" s="49" t="s">
        <v>0</v>
      </c>
      <c r="DJ22" s="49" t="s">
        <v>11</v>
      </c>
      <c r="DK22" s="49">
        <v>0</v>
      </c>
      <c r="DL22" s="49" t="s">
        <v>167</v>
      </c>
      <c r="DM22" s="49" t="s">
        <v>2</v>
      </c>
      <c r="DN22" s="49" t="s">
        <v>0</v>
      </c>
      <c r="DO22" s="49" t="s">
        <v>1</v>
      </c>
      <c r="DP22" s="49" t="s">
        <v>0</v>
      </c>
      <c r="DQ22" s="49" t="s">
        <v>11</v>
      </c>
      <c r="DS22" s="49" t="s">
        <v>167</v>
      </c>
      <c r="DT22" s="49" t="s">
        <v>174</v>
      </c>
    </row>
    <row r="23" spans="1:124" s="49" customFormat="1" ht="22.5" customHeight="1" x14ac:dyDescent="0.2">
      <c r="A23" s="93">
        <v>157</v>
      </c>
      <c r="B23" s="62">
        <v>7</v>
      </c>
      <c r="C23" s="62" t="s">
        <v>165</v>
      </c>
      <c r="D23" s="92" t="s">
        <v>92</v>
      </c>
      <c r="E23" s="62" t="s">
        <v>10</v>
      </c>
      <c r="F23" s="91" t="s">
        <v>9</v>
      </c>
      <c r="G23" s="90" t="s">
        <v>0</v>
      </c>
      <c r="H23" s="90" t="s">
        <v>49</v>
      </c>
      <c r="I23" s="90" t="s">
        <v>0</v>
      </c>
      <c r="J23" s="89">
        <v>1988</v>
      </c>
      <c r="K23" s="78" t="e">
        <v>#N/A</v>
      </c>
      <c r="L23" s="78"/>
      <c r="M23" s="78" t="e">
        <v>#N/A</v>
      </c>
      <c r="N23" s="78"/>
      <c r="O23" s="88" t="s">
        <v>88</v>
      </c>
      <c r="P23" s="87" t="s">
        <v>83</v>
      </c>
      <c r="Q23" s="86" t="s">
        <v>166</v>
      </c>
      <c r="R23" s="86" t="s">
        <v>167</v>
      </c>
      <c r="S23" s="85" t="s">
        <v>12</v>
      </c>
      <c r="T23" s="84" t="s">
        <v>98</v>
      </c>
      <c r="U23" s="83" t="s">
        <v>169</v>
      </c>
      <c r="V23" s="82">
        <v>1</v>
      </c>
      <c r="W23" s="81" t="s">
        <v>0</v>
      </c>
      <c r="X23" s="77">
        <v>9</v>
      </c>
      <c r="Y23" s="80">
        <v>2.34</v>
      </c>
      <c r="Z23" s="79">
        <v>2</v>
      </c>
      <c r="AA23" s="78" t="s">
        <v>0</v>
      </c>
      <c r="AB23" s="77">
        <v>9</v>
      </c>
      <c r="AC23" s="76">
        <v>2.67</v>
      </c>
      <c r="AD23" s="75" t="s">
        <v>2</v>
      </c>
      <c r="AE23" s="74" t="s">
        <v>0</v>
      </c>
      <c r="AF23" s="73" t="s">
        <v>1</v>
      </c>
      <c r="AG23" s="72" t="s">
        <v>0</v>
      </c>
      <c r="AH23" s="71">
        <v>2014</v>
      </c>
      <c r="AI23" s="70"/>
      <c r="AJ23" s="69">
        <v>12</v>
      </c>
      <c r="AK23" s="59">
        <v>3</v>
      </c>
      <c r="AL23" s="59">
        <v>-24180</v>
      </c>
      <c r="AM23" s="68"/>
      <c r="AN23" s="58"/>
      <c r="AO23" s="57">
        <v>2.34</v>
      </c>
      <c r="AP23" s="53">
        <v>0.33</v>
      </c>
      <c r="AQ23" s="56"/>
      <c r="AR23" s="55" t="s">
        <v>170</v>
      </c>
      <c r="AS23" s="67"/>
      <c r="AT23" s="67"/>
      <c r="AU23" s="53">
        <v>0</v>
      </c>
      <c r="AV23" s="66"/>
      <c r="AW23" s="65"/>
      <c r="AX23" s="50"/>
      <c r="AY23" s="50"/>
      <c r="AZ23" s="50"/>
      <c r="BA23" s="50"/>
      <c r="BB23" s="50"/>
      <c r="BC23" s="50"/>
      <c r="BD23" s="64" t="s">
        <v>167</v>
      </c>
      <c r="BE23" s="563" t="s">
        <v>189</v>
      </c>
      <c r="BF23" s="490"/>
      <c r="BG23" s="490"/>
      <c r="BH23" s="491" t="s">
        <v>4</v>
      </c>
      <c r="BI23" s="492" t="s">
        <v>172</v>
      </c>
      <c r="BJ23" s="493" t="s">
        <v>173</v>
      </c>
      <c r="BK23" s="492">
        <v>24204</v>
      </c>
      <c r="BL23" s="494" t="s">
        <v>174</v>
      </c>
      <c r="BM23" s="495"/>
      <c r="BN23" s="496"/>
      <c r="BO23" s="497"/>
      <c r="BP23" s="497"/>
      <c r="BQ23" s="497" t="s">
        <v>167</v>
      </c>
      <c r="BR23" s="496" t="s">
        <v>167</v>
      </c>
      <c r="BS23" s="495"/>
      <c r="BT23" s="492"/>
      <c r="BU23" s="492"/>
      <c r="BV23" s="498"/>
      <c r="BW23" s="498" t="s">
        <v>167</v>
      </c>
      <c r="BX23" s="498"/>
      <c r="BY23" s="498"/>
      <c r="BZ23" s="498"/>
      <c r="CA23" s="485"/>
      <c r="CB23" s="485" t="s">
        <v>174</v>
      </c>
      <c r="CC23" s="485" t="s">
        <v>175</v>
      </c>
      <c r="CD23" s="485">
        <v>12</v>
      </c>
      <c r="CE23" s="485">
        <v>2043</v>
      </c>
      <c r="CF23" s="485">
        <v>9</v>
      </c>
      <c r="CG23" s="485">
        <v>2043</v>
      </c>
      <c r="CH23" s="485">
        <v>6</v>
      </c>
      <c r="CI23" s="485">
        <v>2043</v>
      </c>
      <c r="CJ23" s="485" t="s">
        <v>167</v>
      </c>
      <c r="CK23" s="485" t="s">
        <v>167</v>
      </c>
      <c r="CL23" s="751" t="s">
        <v>176</v>
      </c>
      <c r="CM23" s="752"/>
      <c r="CN23" s="753">
        <v>660</v>
      </c>
      <c r="CO23" s="754">
        <v>-23855</v>
      </c>
      <c r="CP23" s="755">
        <v>-1988</v>
      </c>
      <c r="CQ23" s="57" t="s">
        <v>177</v>
      </c>
      <c r="CR23" s="53"/>
      <c r="CS23" s="56"/>
      <c r="CT23" s="55" t="s">
        <v>178</v>
      </c>
      <c r="CU23" s="54" t="s">
        <v>181</v>
      </c>
      <c r="CV23" s="54"/>
      <c r="CW23" s="53"/>
      <c r="CX23" s="52"/>
      <c r="CY23" s="51"/>
      <c r="CZ23" s="50"/>
      <c r="DA23" s="50"/>
      <c r="DE23" s="49" t="s">
        <v>88</v>
      </c>
      <c r="DF23" s="49" t="s">
        <v>2</v>
      </c>
      <c r="DG23" s="49" t="s">
        <v>0</v>
      </c>
      <c r="DH23" s="49" t="s">
        <v>1</v>
      </c>
      <c r="DI23" s="49" t="s">
        <v>0</v>
      </c>
      <c r="DJ23" s="49" t="s">
        <v>11</v>
      </c>
      <c r="DK23" s="49">
        <v>0</v>
      </c>
      <c r="DL23" s="49" t="s">
        <v>167</v>
      </c>
      <c r="DM23" s="49" t="s">
        <v>2</v>
      </c>
      <c r="DN23" s="49" t="s">
        <v>0</v>
      </c>
      <c r="DO23" s="49" t="s">
        <v>1</v>
      </c>
      <c r="DP23" s="49" t="s">
        <v>0</v>
      </c>
      <c r="DQ23" s="49" t="s">
        <v>11</v>
      </c>
      <c r="DS23" s="49" t="s">
        <v>167</v>
      </c>
      <c r="DT23" s="49" t="s">
        <v>174</v>
      </c>
    </row>
    <row r="24" spans="1:124" s="49" customFormat="1" ht="22.5" customHeight="1" x14ac:dyDescent="0.2">
      <c r="A24" s="93">
        <v>162</v>
      </c>
      <c r="B24" s="62">
        <v>8</v>
      </c>
      <c r="C24" s="62" t="s">
        <v>165</v>
      </c>
      <c r="D24" s="92" t="s">
        <v>91</v>
      </c>
      <c r="E24" s="62" t="s">
        <v>10</v>
      </c>
      <c r="F24" s="91" t="s">
        <v>1</v>
      </c>
      <c r="G24" s="90" t="s">
        <v>0</v>
      </c>
      <c r="H24" s="90" t="s">
        <v>1</v>
      </c>
      <c r="I24" s="90" t="s">
        <v>0</v>
      </c>
      <c r="J24" s="89" t="s">
        <v>90</v>
      </c>
      <c r="K24" s="78" t="e">
        <v>#N/A</v>
      </c>
      <c r="L24" s="78"/>
      <c r="M24" s="78" t="e">
        <v>#N/A</v>
      </c>
      <c r="N24" s="78"/>
      <c r="O24" s="88" t="s">
        <v>88</v>
      </c>
      <c r="P24" s="87" t="s">
        <v>83</v>
      </c>
      <c r="Q24" s="86" t="s">
        <v>166</v>
      </c>
      <c r="R24" s="86" t="s">
        <v>167</v>
      </c>
      <c r="S24" s="85" t="s">
        <v>12</v>
      </c>
      <c r="T24" s="84" t="s">
        <v>98</v>
      </c>
      <c r="U24" s="83" t="s">
        <v>169</v>
      </c>
      <c r="V24" s="82">
        <v>3</v>
      </c>
      <c r="W24" s="81" t="s">
        <v>0</v>
      </c>
      <c r="X24" s="77">
        <v>9</v>
      </c>
      <c r="Y24" s="80">
        <v>3</v>
      </c>
      <c r="Z24" s="79">
        <v>4</v>
      </c>
      <c r="AA24" s="78" t="s">
        <v>0</v>
      </c>
      <c r="AB24" s="77">
        <v>9</v>
      </c>
      <c r="AC24" s="76">
        <v>3.33</v>
      </c>
      <c r="AD24" s="75" t="s">
        <v>2</v>
      </c>
      <c r="AE24" s="74" t="s">
        <v>0</v>
      </c>
      <c r="AF24" s="73" t="s">
        <v>1</v>
      </c>
      <c r="AG24" s="72" t="s">
        <v>0</v>
      </c>
      <c r="AH24" s="71">
        <v>2014</v>
      </c>
      <c r="AI24" s="70"/>
      <c r="AJ24" s="69">
        <v>12</v>
      </c>
      <c r="AK24" s="59">
        <v>3</v>
      </c>
      <c r="AL24" s="59">
        <v>-24180</v>
      </c>
      <c r="AM24" s="68"/>
      <c r="AN24" s="58"/>
      <c r="AO24" s="57">
        <v>2.34</v>
      </c>
      <c r="AP24" s="53">
        <v>0.33</v>
      </c>
      <c r="AQ24" s="56"/>
      <c r="AR24" s="55" t="s">
        <v>170</v>
      </c>
      <c r="AS24" s="67"/>
      <c r="AT24" s="67"/>
      <c r="AU24" s="53">
        <v>0</v>
      </c>
      <c r="AV24" s="66"/>
      <c r="AW24" s="65"/>
      <c r="AX24" s="50"/>
      <c r="AY24" s="50"/>
      <c r="AZ24" s="50"/>
      <c r="BA24" s="50"/>
      <c r="BB24" s="50"/>
      <c r="BC24" s="50"/>
      <c r="BD24" s="64" t="s">
        <v>167</v>
      </c>
      <c r="BE24" s="563" t="s">
        <v>171</v>
      </c>
      <c r="BF24" s="490"/>
      <c r="BG24" s="490"/>
      <c r="BH24" s="491" t="s">
        <v>15</v>
      </c>
      <c r="BI24" s="492" t="s">
        <v>172</v>
      </c>
      <c r="BJ24" s="493" t="s">
        <v>173</v>
      </c>
      <c r="BK24" s="492">
        <v>24204</v>
      </c>
      <c r="BL24" s="494" t="s">
        <v>174</v>
      </c>
      <c r="BM24" s="495"/>
      <c r="BN24" s="496"/>
      <c r="BO24" s="497"/>
      <c r="BP24" s="497"/>
      <c r="BQ24" s="497" t="s">
        <v>167</v>
      </c>
      <c r="BR24" s="496" t="s">
        <v>167</v>
      </c>
      <c r="BS24" s="495"/>
      <c r="BT24" s="492"/>
      <c r="BU24" s="492"/>
      <c r="BV24" s="498"/>
      <c r="BW24" s="498" t="s">
        <v>89</v>
      </c>
      <c r="BX24" s="498">
        <v>6</v>
      </c>
      <c r="BY24" s="498">
        <v>2013</v>
      </c>
      <c r="BZ24" s="498"/>
      <c r="CA24" s="485"/>
      <c r="CB24" s="485" t="s">
        <v>174</v>
      </c>
      <c r="CC24" s="485" t="s">
        <v>175</v>
      </c>
      <c r="CD24" s="485">
        <v>1</v>
      </c>
      <c r="CE24" s="485">
        <v>2037</v>
      </c>
      <c r="CF24" s="485">
        <v>10</v>
      </c>
      <c r="CG24" s="485">
        <v>2036</v>
      </c>
      <c r="CH24" s="485">
        <v>7</v>
      </c>
      <c r="CI24" s="485">
        <v>2036</v>
      </c>
      <c r="CJ24" s="485" t="s">
        <v>167</v>
      </c>
      <c r="CK24" s="485" t="s">
        <v>167</v>
      </c>
      <c r="CL24" s="751" t="s">
        <v>176</v>
      </c>
      <c r="CM24" s="752"/>
      <c r="CN24" s="753">
        <v>660</v>
      </c>
      <c r="CO24" s="754">
        <v>-23772</v>
      </c>
      <c r="CP24" s="755">
        <v>-1981</v>
      </c>
      <c r="CQ24" s="57" t="s">
        <v>177</v>
      </c>
      <c r="CR24" s="53"/>
      <c r="CS24" s="56"/>
      <c r="CT24" s="55" t="s">
        <v>178</v>
      </c>
      <c r="CU24" s="54" t="s">
        <v>181</v>
      </c>
      <c r="CV24" s="54"/>
      <c r="CW24" s="53" t="s">
        <v>89</v>
      </c>
      <c r="CX24" s="52">
        <v>6</v>
      </c>
      <c r="CY24" s="51">
        <v>2013</v>
      </c>
      <c r="CZ24" s="50"/>
      <c r="DA24" s="50"/>
      <c r="DE24" s="49" t="s">
        <v>88</v>
      </c>
      <c r="DF24" s="49" t="s">
        <v>2</v>
      </c>
      <c r="DG24" s="49" t="s">
        <v>0</v>
      </c>
      <c r="DH24" s="49" t="s">
        <v>1</v>
      </c>
      <c r="DI24" s="49" t="s">
        <v>0</v>
      </c>
      <c r="DJ24" s="49" t="s">
        <v>11</v>
      </c>
      <c r="DK24" s="49">
        <v>0</v>
      </c>
      <c r="DL24" s="49" t="s">
        <v>167</v>
      </c>
      <c r="DM24" s="49" t="s">
        <v>2</v>
      </c>
      <c r="DN24" s="49" t="s">
        <v>0</v>
      </c>
      <c r="DO24" s="49" t="s">
        <v>1</v>
      </c>
      <c r="DP24" s="49" t="s">
        <v>0</v>
      </c>
      <c r="DQ24" s="49" t="s">
        <v>11</v>
      </c>
      <c r="DS24" s="49" t="s">
        <v>167</v>
      </c>
      <c r="DT24" s="49" t="s">
        <v>174</v>
      </c>
    </row>
    <row r="25" spans="1:124" s="49" customFormat="1" ht="22.5" customHeight="1" x14ac:dyDescent="0.2">
      <c r="A25" s="93">
        <v>167</v>
      </c>
      <c r="B25" s="62">
        <v>9</v>
      </c>
      <c r="C25" s="62" t="s">
        <v>190</v>
      </c>
      <c r="D25" s="92" t="s">
        <v>87</v>
      </c>
      <c r="E25" s="62" t="s">
        <v>20</v>
      </c>
      <c r="F25" s="91" t="s">
        <v>86</v>
      </c>
      <c r="G25" s="90" t="s">
        <v>0</v>
      </c>
      <c r="H25" s="90" t="s">
        <v>8</v>
      </c>
      <c r="I25" s="90" t="s">
        <v>0</v>
      </c>
      <c r="J25" s="89" t="s">
        <v>85</v>
      </c>
      <c r="K25" s="78" t="s">
        <v>182</v>
      </c>
      <c r="L25" s="78" t="s">
        <v>84</v>
      </c>
      <c r="M25" s="78" t="s">
        <v>191</v>
      </c>
      <c r="N25" s="78"/>
      <c r="O25" s="88" t="s">
        <v>82</v>
      </c>
      <c r="P25" s="87" t="s">
        <v>83</v>
      </c>
      <c r="Q25" s="86" t="s">
        <v>184</v>
      </c>
      <c r="R25" s="86" t="s">
        <v>185</v>
      </c>
      <c r="S25" s="85" t="s">
        <v>17</v>
      </c>
      <c r="T25" s="84" t="s">
        <v>186</v>
      </c>
      <c r="U25" s="83" t="s">
        <v>169</v>
      </c>
      <c r="V25" s="82">
        <v>7</v>
      </c>
      <c r="W25" s="81" t="s">
        <v>0</v>
      </c>
      <c r="X25" s="77">
        <v>8</v>
      </c>
      <c r="Y25" s="80">
        <v>6.44</v>
      </c>
      <c r="Z25" s="79">
        <v>8</v>
      </c>
      <c r="AA25" s="78" t="s">
        <v>0</v>
      </c>
      <c r="AB25" s="77">
        <v>8</v>
      </c>
      <c r="AC25" s="76">
        <v>6.78</v>
      </c>
      <c r="AD25" s="75" t="s">
        <v>2</v>
      </c>
      <c r="AE25" s="74" t="s">
        <v>0</v>
      </c>
      <c r="AF25" s="73" t="s">
        <v>1</v>
      </c>
      <c r="AG25" s="72" t="s">
        <v>0</v>
      </c>
      <c r="AH25" s="71">
        <v>2014</v>
      </c>
      <c r="AI25" s="70"/>
      <c r="AJ25" s="69">
        <v>12</v>
      </c>
      <c r="AK25" s="59">
        <v>3</v>
      </c>
      <c r="AL25" s="59">
        <v>-24180</v>
      </c>
      <c r="AM25" s="68"/>
      <c r="AN25" s="58"/>
      <c r="AO25" s="57">
        <v>4.4000000000000004</v>
      </c>
      <c r="AP25" s="53">
        <v>0.34</v>
      </c>
      <c r="AQ25" s="56"/>
      <c r="AR25" s="55" t="s">
        <v>180</v>
      </c>
      <c r="AS25" s="67">
        <v>16</v>
      </c>
      <c r="AT25" s="67" t="s">
        <v>16</v>
      </c>
      <c r="AU25" s="53">
        <v>17</v>
      </c>
      <c r="AV25" s="66" t="s">
        <v>16</v>
      </c>
      <c r="AW25" s="65">
        <v>12</v>
      </c>
      <c r="AX25" s="50" t="s">
        <v>0</v>
      </c>
      <c r="AY25" s="50">
        <v>2013</v>
      </c>
      <c r="AZ25" s="50"/>
      <c r="BA25" s="50"/>
      <c r="BB25" s="50"/>
      <c r="BC25" s="50"/>
      <c r="BD25" s="64">
        <v>-24168</v>
      </c>
      <c r="BE25" s="563" t="s">
        <v>171</v>
      </c>
      <c r="BF25" s="490"/>
      <c r="BG25" s="490"/>
      <c r="BH25" s="491" t="s">
        <v>15</v>
      </c>
      <c r="BI25" s="492" t="s">
        <v>172</v>
      </c>
      <c r="BJ25" s="493" t="s">
        <v>173</v>
      </c>
      <c r="BK25" s="492">
        <v>24204</v>
      </c>
      <c r="BL25" s="494" t="s">
        <v>174</v>
      </c>
      <c r="BM25" s="495"/>
      <c r="BN25" s="496"/>
      <c r="BO25" s="497"/>
      <c r="BP25" s="497"/>
      <c r="BQ25" s="497" t="s">
        <v>167</v>
      </c>
      <c r="BR25" s="496" t="s">
        <v>167</v>
      </c>
      <c r="BS25" s="495"/>
      <c r="BT25" s="492"/>
      <c r="BU25" s="492"/>
      <c r="BV25" s="498"/>
      <c r="BW25" s="498" t="s">
        <v>167</v>
      </c>
      <c r="BX25" s="498"/>
      <c r="BY25" s="498"/>
      <c r="BZ25" s="498"/>
      <c r="CA25" s="485"/>
      <c r="CB25" s="485" t="s">
        <v>174</v>
      </c>
      <c r="CC25" s="485" t="s">
        <v>175</v>
      </c>
      <c r="CD25" s="485">
        <v>9</v>
      </c>
      <c r="CE25" s="485">
        <v>2017</v>
      </c>
      <c r="CF25" s="485">
        <v>6</v>
      </c>
      <c r="CG25" s="485">
        <v>2017</v>
      </c>
      <c r="CH25" s="485">
        <v>3</v>
      </c>
      <c r="CI25" s="485">
        <v>2017</v>
      </c>
      <c r="CJ25" s="485" t="s">
        <v>167</v>
      </c>
      <c r="CK25" s="485" t="s">
        <v>167</v>
      </c>
      <c r="CL25" s="751" t="s">
        <v>176</v>
      </c>
      <c r="CM25" s="752"/>
      <c r="CN25" s="753">
        <v>720</v>
      </c>
      <c r="CO25" s="754">
        <v>-23480</v>
      </c>
      <c r="CP25" s="755">
        <v>-1957</v>
      </c>
      <c r="CQ25" s="57" t="s">
        <v>177</v>
      </c>
      <c r="CR25" s="53"/>
      <c r="CS25" s="56"/>
      <c r="CT25" s="55" t="s">
        <v>178</v>
      </c>
      <c r="CU25" s="54" t="s">
        <v>181</v>
      </c>
      <c r="CV25" s="54"/>
      <c r="CW25" s="53"/>
      <c r="CX25" s="52"/>
      <c r="CY25" s="51"/>
      <c r="CZ25" s="50"/>
      <c r="DA25" s="50"/>
      <c r="DE25" s="49" t="s">
        <v>82</v>
      </c>
      <c r="DF25" s="49" t="s">
        <v>2</v>
      </c>
      <c r="DG25" s="49" t="s">
        <v>0</v>
      </c>
      <c r="DH25" s="49" t="s">
        <v>1</v>
      </c>
      <c r="DI25" s="49" t="s">
        <v>0</v>
      </c>
      <c r="DJ25" s="49" t="s">
        <v>11</v>
      </c>
      <c r="DK25" s="49">
        <v>0</v>
      </c>
      <c r="DL25" s="49" t="s">
        <v>167</v>
      </c>
      <c r="DM25" s="49" t="s">
        <v>2</v>
      </c>
      <c r="DN25" s="49" t="s">
        <v>0</v>
      </c>
      <c r="DO25" s="49" t="s">
        <v>1</v>
      </c>
      <c r="DP25" s="49" t="s">
        <v>0</v>
      </c>
      <c r="DQ25" s="49" t="s">
        <v>11</v>
      </c>
      <c r="DS25" s="49" t="s">
        <v>167</v>
      </c>
      <c r="DT25" s="49" t="s">
        <v>174</v>
      </c>
    </row>
    <row r="26" spans="1:124" s="49" customFormat="1" ht="22.5" customHeight="1" x14ac:dyDescent="0.2">
      <c r="A26" s="93">
        <v>209</v>
      </c>
      <c r="B26" s="62">
        <v>10</v>
      </c>
      <c r="C26" s="62" t="s">
        <v>190</v>
      </c>
      <c r="D26" s="92" t="s">
        <v>81</v>
      </c>
      <c r="E26" s="62" t="s">
        <v>20</v>
      </c>
      <c r="F26" s="91" t="s">
        <v>62</v>
      </c>
      <c r="G26" s="90" t="s">
        <v>0</v>
      </c>
      <c r="H26" s="90" t="s">
        <v>25</v>
      </c>
      <c r="I26" s="90" t="s">
        <v>0</v>
      </c>
      <c r="J26" s="89">
        <v>1985</v>
      </c>
      <c r="K26" s="78" t="e">
        <v>#N/A</v>
      </c>
      <c r="L26" s="78"/>
      <c r="M26" s="78" t="e">
        <v>#N/A</v>
      </c>
      <c r="N26" s="78"/>
      <c r="O26" s="88" t="s">
        <v>79</v>
      </c>
      <c r="P26" s="87" t="s">
        <v>80</v>
      </c>
      <c r="Q26" s="86" t="s">
        <v>166</v>
      </c>
      <c r="R26" s="86" t="s">
        <v>167</v>
      </c>
      <c r="S26" s="85" t="s">
        <v>12</v>
      </c>
      <c r="T26" s="84" t="s">
        <v>98</v>
      </c>
      <c r="U26" s="83" t="s">
        <v>169</v>
      </c>
      <c r="V26" s="82">
        <v>1</v>
      </c>
      <c r="W26" s="81" t="s">
        <v>0</v>
      </c>
      <c r="X26" s="77">
        <v>9</v>
      </c>
      <c r="Y26" s="80">
        <v>2.34</v>
      </c>
      <c r="Z26" s="79">
        <v>2</v>
      </c>
      <c r="AA26" s="78" t="s">
        <v>0</v>
      </c>
      <c r="AB26" s="77">
        <v>9</v>
      </c>
      <c r="AC26" s="76">
        <v>2.67</v>
      </c>
      <c r="AD26" s="75" t="s">
        <v>2</v>
      </c>
      <c r="AE26" s="74" t="s">
        <v>0</v>
      </c>
      <c r="AF26" s="73" t="s">
        <v>1</v>
      </c>
      <c r="AG26" s="72" t="s">
        <v>0</v>
      </c>
      <c r="AH26" s="71">
        <v>2014</v>
      </c>
      <c r="AI26" s="70"/>
      <c r="AJ26" s="69">
        <v>12</v>
      </c>
      <c r="AK26" s="59">
        <v>3</v>
      </c>
      <c r="AL26" s="59">
        <v>-24180</v>
      </c>
      <c r="AM26" s="68"/>
      <c r="AN26" s="58"/>
      <c r="AO26" s="57">
        <v>2.34</v>
      </c>
      <c r="AP26" s="53">
        <v>0.33</v>
      </c>
      <c r="AQ26" s="56"/>
      <c r="AR26" s="55" t="s">
        <v>170</v>
      </c>
      <c r="AS26" s="67"/>
      <c r="AT26" s="67"/>
      <c r="AU26" s="53">
        <v>0</v>
      </c>
      <c r="AV26" s="66"/>
      <c r="AW26" s="65"/>
      <c r="AX26" s="50"/>
      <c r="AY26" s="50"/>
      <c r="AZ26" s="50"/>
      <c r="BA26" s="50"/>
      <c r="BB26" s="50"/>
      <c r="BC26" s="50"/>
      <c r="BD26" s="64" t="s">
        <v>167</v>
      </c>
      <c r="BE26" s="563" t="s">
        <v>189</v>
      </c>
      <c r="BF26" s="490"/>
      <c r="BG26" s="490"/>
      <c r="BH26" s="491" t="s">
        <v>4</v>
      </c>
      <c r="BI26" s="492" t="s">
        <v>172</v>
      </c>
      <c r="BJ26" s="493" t="s">
        <v>173</v>
      </c>
      <c r="BK26" s="492">
        <v>24204</v>
      </c>
      <c r="BL26" s="494" t="s">
        <v>174</v>
      </c>
      <c r="BM26" s="495"/>
      <c r="BN26" s="496"/>
      <c r="BO26" s="497"/>
      <c r="BP26" s="497"/>
      <c r="BQ26" s="497" t="s">
        <v>167</v>
      </c>
      <c r="BR26" s="496" t="s">
        <v>167</v>
      </c>
      <c r="BS26" s="495"/>
      <c r="BT26" s="492"/>
      <c r="BU26" s="492"/>
      <c r="BV26" s="498"/>
      <c r="BW26" s="498" t="s">
        <v>167</v>
      </c>
      <c r="BX26" s="498"/>
      <c r="BY26" s="498"/>
      <c r="BZ26" s="498"/>
      <c r="CA26" s="485"/>
      <c r="CB26" s="485" t="s">
        <v>174</v>
      </c>
      <c r="CC26" s="485" t="s">
        <v>175</v>
      </c>
      <c r="CD26" s="485">
        <v>5</v>
      </c>
      <c r="CE26" s="485">
        <v>2045</v>
      </c>
      <c r="CF26" s="485">
        <v>2</v>
      </c>
      <c r="CG26" s="485">
        <v>2045</v>
      </c>
      <c r="CH26" s="485">
        <v>11</v>
      </c>
      <c r="CI26" s="485">
        <v>2044</v>
      </c>
      <c r="CJ26" s="485" t="s">
        <v>167</v>
      </c>
      <c r="CK26" s="485" t="s">
        <v>167</v>
      </c>
      <c r="CL26" s="751" t="s">
        <v>176</v>
      </c>
      <c r="CM26" s="752"/>
      <c r="CN26" s="753">
        <v>720</v>
      </c>
      <c r="CO26" s="754">
        <v>-23812</v>
      </c>
      <c r="CP26" s="755">
        <v>-1985</v>
      </c>
      <c r="CQ26" s="57" t="s">
        <v>177</v>
      </c>
      <c r="CR26" s="53"/>
      <c r="CS26" s="56"/>
      <c r="CT26" s="55" t="s">
        <v>178</v>
      </c>
      <c r="CU26" s="54" t="s">
        <v>181</v>
      </c>
      <c r="CV26" s="54"/>
      <c r="CW26" s="53"/>
      <c r="CX26" s="52"/>
      <c r="CY26" s="51"/>
      <c r="CZ26" s="50"/>
      <c r="DA26" s="50"/>
      <c r="DE26" s="49" t="s">
        <v>79</v>
      </c>
      <c r="DF26" s="49" t="s">
        <v>2</v>
      </c>
      <c r="DG26" s="49" t="s">
        <v>0</v>
      </c>
      <c r="DH26" s="49" t="s">
        <v>1</v>
      </c>
      <c r="DI26" s="49" t="s">
        <v>0</v>
      </c>
      <c r="DJ26" s="49" t="s">
        <v>11</v>
      </c>
      <c r="DK26" s="49">
        <v>0</v>
      </c>
      <c r="DL26" s="49" t="s">
        <v>167</v>
      </c>
      <c r="DM26" s="49" t="s">
        <v>2</v>
      </c>
      <c r="DN26" s="49" t="s">
        <v>0</v>
      </c>
      <c r="DO26" s="49" t="s">
        <v>1</v>
      </c>
      <c r="DP26" s="49" t="s">
        <v>0</v>
      </c>
      <c r="DQ26" s="49" t="s">
        <v>11</v>
      </c>
      <c r="DS26" s="49" t="s">
        <v>167</v>
      </c>
      <c r="DT26" s="49" t="s">
        <v>174</v>
      </c>
    </row>
    <row r="27" spans="1:124" s="49" customFormat="1" ht="22.5" customHeight="1" x14ac:dyDescent="0.2">
      <c r="A27" s="93">
        <v>278</v>
      </c>
      <c r="B27" s="62">
        <v>11</v>
      </c>
      <c r="C27" s="62" t="s">
        <v>190</v>
      </c>
      <c r="D27" s="92" t="s">
        <v>78</v>
      </c>
      <c r="E27" s="62" t="s">
        <v>20</v>
      </c>
      <c r="F27" s="91" t="s">
        <v>9</v>
      </c>
      <c r="G27" s="90" t="s">
        <v>0</v>
      </c>
      <c r="H27" s="90" t="s">
        <v>45</v>
      </c>
      <c r="I27" s="90" t="s">
        <v>0</v>
      </c>
      <c r="J27" s="89">
        <v>1974</v>
      </c>
      <c r="K27" s="78" t="e">
        <v>#N/A</v>
      </c>
      <c r="L27" s="78"/>
      <c r="M27" s="78" t="e">
        <v>#N/A</v>
      </c>
      <c r="N27" s="78"/>
      <c r="O27" s="88" t="s">
        <v>77</v>
      </c>
      <c r="P27" s="87" t="s">
        <v>74</v>
      </c>
      <c r="Q27" s="86" t="s">
        <v>166</v>
      </c>
      <c r="R27" s="86" t="s">
        <v>167</v>
      </c>
      <c r="S27" s="85" t="s">
        <v>12</v>
      </c>
      <c r="T27" s="84" t="s">
        <v>98</v>
      </c>
      <c r="U27" s="83" t="s">
        <v>169</v>
      </c>
      <c r="V27" s="82">
        <v>4</v>
      </c>
      <c r="W27" s="81" t="s">
        <v>0</v>
      </c>
      <c r="X27" s="77">
        <v>9</v>
      </c>
      <c r="Y27" s="80">
        <v>3.33</v>
      </c>
      <c r="Z27" s="79">
        <v>5</v>
      </c>
      <c r="AA27" s="78" t="s">
        <v>0</v>
      </c>
      <c r="AB27" s="77">
        <v>9</v>
      </c>
      <c r="AC27" s="76">
        <v>3.66</v>
      </c>
      <c r="AD27" s="75" t="s">
        <v>2</v>
      </c>
      <c r="AE27" s="74" t="s">
        <v>0</v>
      </c>
      <c r="AF27" s="73" t="s">
        <v>1</v>
      </c>
      <c r="AG27" s="72" t="s">
        <v>0</v>
      </c>
      <c r="AH27" s="71">
        <v>2014</v>
      </c>
      <c r="AI27" s="70"/>
      <c r="AJ27" s="69">
        <v>12</v>
      </c>
      <c r="AK27" s="59">
        <v>3</v>
      </c>
      <c r="AL27" s="59">
        <v>-24180</v>
      </c>
      <c r="AM27" s="68"/>
      <c r="AN27" s="58"/>
      <c r="AO27" s="57">
        <v>2.34</v>
      </c>
      <c r="AP27" s="53">
        <v>0.33</v>
      </c>
      <c r="AQ27" s="56"/>
      <c r="AR27" s="55" t="s">
        <v>170</v>
      </c>
      <c r="AS27" s="67"/>
      <c r="AT27" s="67"/>
      <c r="AU27" s="53">
        <v>0</v>
      </c>
      <c r="AV27" s="66"/>
      <c r="AW27" s="65"/>
      <c r="AX27" s="50"/>
      <c r="AY27" s="50"/>
      <c r="AZ27" s="50"/>
      <c r="BA27" s="50"/>
      <c r="BB27" s="50"/>
      <c r="BC27" s="50"/>
      <c r="BD27" s="64" t="s">
        <v>167</v>
      </c>
      <c r="BE27" s="563" t="s">
        <v>189</v>
      </c>
      <c r="BF27" s="490"/>
      <c r="BG27" s="490"/>
      <c r="BH27" s="491" t="s">
        <v>4</v>
      </c>
      <c r="BI27" s="492" t="s">
        <v>172</v>
      </c>
      <c r="BJ27" s="493" t="s">
        <v>173</v>
      </c>
      <c r="BK27" s="492">
        <v>24204</v>
      </c>
      <c r="BL27" s="494" t="s">
        <v>174</v>
      </c>
      <c r="BM27" s="495"/>
      <c r="BN27" s="496"/>
      <c r="BO27" s="497"/>
      <c r="BP27" s="497"/>
      <c r="BQ27" s="497" t="s">
        <v>167</v>
      </c>
      <c r="BR27" s="496" t="s">
        <v>167</v>
      </c>
      <c r="BS27" s="495"/>
      <c r="BT27" s="492"/>
      <c r="BU27" s="492"/>
      <c r="BV27" s="498"/>
      <c r="BW27" s="498" t="s">
        <v>167</v>
      </c>
      <c r="BX27" s="498"/>
      <c r="BY27" s="498"/>
      <c r="BZ27" s="498"/>
      <c r="CA27" s="485"/>
      <c r="CB27" s="485" t="s">
        <v>174</v>
      </c>
      <c r="CC27" s="485" t="s">
        <v>175</v>
      </c>
      <c r="CD27" s="485">
        <v>8</v>
      </c>
      <c r="CE27" s="485">
        <v>2034</v>
      </c>
      <c r="CF27" s="485">
        <v>5</v>
      </c>
      <c r="CG27" s="485">
        <v>2034</v>
      </c>
      <c r="CH27" s="485">
        <v>2</v>
      </c>
      <c r="CI27" s="485">
        <v>2034</v>
      </c>
      <c r="CJ27" s="485" t="s">
        <v>167</v>
      </c>
      <c r="CK27" s="485" t="s">
        <v>167</v>
      </c>
      <c r="CL27" s="751" t="s">
        <v>176</v>
      </c>
      <c r="CM27" s="752"/>
      <c r="CN27" s="753">
        <v>720</v>
      </c>
      <c r="CO27" s="754">
        <v>-23683</v>
      </c>
      <c r="CP27" s="755">
        <v>-1974</v>
      </c>
      <c r="CQ27" s="57" t="s">
        <v>177</v>
      </c>
      <c r="CR27" s="53"/>
      <c r="CS27" s="56"/>
      <c r="CT27" s="55" t="s">
        <v>178</v>
      </c>
      <c r="CU27" s="54" t="s">
        <v>181</v>
      </c>
      <c r="CV27" s="54"/>
      <c r="CW27" s="53"/>
      <c r="CX27" s="52"/>
      <c r="CY27" s="51"/>
      <c r="CZ27" s="50"/>
      <c r="DA27" s="50"/>
      <c r="DE27" s="49" t="s">
        <v>77</v>
      </c>
      <c r="DF27" s="49" t="s">
        <v>2</v>
      </c>
      <c r="DG27" s="49" t="s">
        <v>0</v>
      </c>
      <c r="DH27" s="49" t="s">
        <v>1</v>
      </c>
      <c r="DI27" s="49" t="s">
        <v>0</v>
      </c>
      <c r="DJ27" s="49">
        <v>2011</v>
      </c>
      <c r="DK27" s="49">
        <v>0</v>
      </c>
      <c r="DL27" s="49" t="s">
        <v>167</v>
      </c>
      <c r="DM27" s="49" t="s">
        <v>2</v>
      </c>
      <c r="DN27" s="49" t="s">
        <v>0</v>
      </c>
      <c r="DO27" s="49" t="s">
        <v>1</v>
      </c>
      <c r="DP27" s="49" t="s">
        <v>0</v>
      </c>
      <c r="DQ27" s="49">
        <v>2011</v>
      </c>
      <c r="DS27" s="49" t="s">
        <v>167</v>
      </c>
      <c r="DT27" s="49" t="s">
        <v>174</v>
      </c>
    </row>
    <row r="28" spans="1:124" s="49" customFormat="1" ht="22.5" customHeight="1" x14ac:dyDescent="0.2">
      <c r="A28" s="93">
        <v>289</v>
      </c>
      <c r="B28" s="62">
        <v>12</v>
      </c>
      <c r="C28" s="62" t="s">
        <v>190</v>
      </c>
      <c r="D28" s="92" t="s">
        <v>76</v>
      </c>
      <c r="E28" s="62" t="s">
        <v>20</v>
      </c>
      <c r="F28" s="91" t="s">
        <v>75</v>
      </c>
      <c r="G28" s="90" t="s">
        <v>0</v>
      </c>
      <c r="H28" s="90" t="s">
        <v>61</v>
      </c>
      <c r="I28" s="90" t="s">
        <v>0</v>
      </c>
      <c r="J28" s="89">
        <v>1986</v>
      </c>
      <c r="K28" s="78" t="e">
        <v>#N/A</v>
      </c>
      <c r="L28" s="78"/>
      <c r="M28" s="78" t="e">
        <v>#N/A</v>
      </c>
      <c r="N28" s="78"/>
      <c r="O28" s="88" t="s">
        <v>73</v>
      </c>
      <c r="P28" s="87" t="s">
        <v>74</v>
      </c>
      <c r="Q28" s="86" t="s">
        <v>166</v>
      </c>
      <c r="R28" s="86" t="s">
        <v>167</v>
      </c>
      <c r="S28" s="85" t="s">
        <v>12</v>
      </c>
      <c r="T28" s="84" t="s">
        <v>98</v>
      </c>
      <c r="U28" s="83" t="s">
        <v>169</v>
      </c>
      <c r="V28" s="82">
        <v>1</v>
      </c>
      <c r="W28" s="81" t="s">
        <v>0</v>
      </c>
      <c r="X28" s="77">
        <v>9</v>
      </c>
      <c r="Y28" s="80">
        <v>2.34</v>
      </c>
      <c r="Z28" s="79">
        <v>2</v>
      </c>
      <c r="AA28" s="78" t="s">
        <v>0</v>
      </c>
      <c r="AB28" s="77">
        <v>9</v>
      </c>
      <c r="AC28" s="76">
        <v>2.67</v>
      </c>
      <c r="AD28" s="75" t="s">
        <v>2</v>
      </c>
      <c r="AE28" s="74" t="s">
        <v>0</v>
      </c>
      <c r="AF28" s="73" t="s">
        <v>1</v>
      </c>
      <c r="AG28" s="72" t="s">
        <v>0</v>
      </c>
      <c r="AH28" s="71">
        <v>2014</v>
      </c>
      <c r="AI28" s="70"/>
      <c r="AJ28" s="69">
        <v>12</v>
      </c>
      <c r="AK28" s="59">
        <v>3</v>
      </c>
      <c r="AL28" s="59">
        <v>-24180</v>
      </c>
      <c r="AM28" s="68"/>
      <c r="AN28" s="58"/>
      <c r="AO28" s="57">
        <v>2.34</v>
      </c>
      <c r="AP28" s="53">
        <v>0.33</v>
      </c>
      <c r="AQ28" s="56"/>
      <c r="AR28" s="55" t="s">
        <v>170</v>
      </c>
      <c r="AS28" s="67"/>
      <c r="AT28" s="67"/>
      <c r="AU28" s="53">
        <v>0</v>
      </c>
      <c r="AV28" s="66"/>
      <c r="AW28" s="65"/>
      <c r="AX28" s="50"/>
      <c r="AY28" s="50"/>
      <c r="AZ28" s="50"/>
      <c r="BA28" s="50"/>
      <c r="BB28" s="50"/>
      <c r="BC28" s="50"/>
      <c r="BD28" s="64" t="s">
        <v>167</v>
      </c>
      <c r="BE28" s="563" t="s">
        <v>189</v>
      </c>
      <c r="BF28" s="490"/>
      <c r="BG28" s="490"/>
      <c r="BH28" s="491" t="s">
        <v>4</v>
      </c>
      <c r="BI28" s="492" t="s">
        <v>172</v>
      </c>
      <c r="BJ28" s="493" t="s">
        <v>173</v>
      </c>
      <c r="BK28" s="492">
        <v>24204</v>
      </c>
      <c r="BL28" s="494" t="s">
        <v>174</v>
      </c>
      <c r="BM28" s="495"/>
      <c r="BN28" s="496"/>
      <c r="BO28" s="497"/>
      <c r="BP28" s="497"/>
      <c r="BQ28" s="497" t="s">
        <v>167</v>
      </c>
      <c r="BR28" s="496" t="s">
        <v>167</v>
      </c>
      <c r="BS28" s="495"/>
      <c r="BT28" s="492"/>
      <c r="BU28" s="492"/>
      <c r="BV28" s="498"/>
      <c r="BW28" s="498" t="s">
        <v>167</v>
      </c>
      <c r="BX28" s="498"/>
      <c r="BY28" s="498"/>
      <c r="BZ28" s="498"/>
      <c r="CA28" s="485"/>
      <c r="CB28" s="485" t="s">
        <v>174</v>
      </c>
      <c r="CC28" s="485" t="s">
        <v>175</v>
      </c>
      <c r="CD28" s="485">
        <v>10</v>
      </c>
      <c r="CE28" s="485">
        <v>2046</v>
      </c>
      <c r="CF28" s="485">
        <v>7</v>
      </c>
      <c r="CG28" s="485">
        <v>2046</v>
      </c>
      <c r="CH28" s="485">
        <v>4</v>
      </c>
      <c r="CI28" s="485">
        <v>2046</v>
      </c>
      <c r="CJ28" s="485" t="s">
        <v>167</v>
      </c>
      <c r="CK28" s="485" t="s">
        <v>167</v>
      </c>
      <c r="CL28" s="751" t="s">
        <v>176</v>
      </c>
      <c r="CM28" s="752"/>
      <c r="CN28" s="753">
        <v>720</v>
      </c>
      <c r="CO28" s="754">
        <v>-23829</v>
      </c>
      <c r="CP28" s="755">
        <v>-1986</v>
      </c>
      <c r="CQ28" s="57" t="s">
        <v>177</v>
      </c>
      <c r="CR28" s="53"/>
      <c r="CS28" s="56"/>
      <c r="CT28" s="55" t="s">
        <v>178</v>
      </c>
      <c r="CU28" s="54" t="s">
        <v>181</v>
      </c>
      <c r="CV28" s="54"/>
      <c r="CW28" s="53"/>
      <c r="CX28" s="52"/>
      <c r="CY28" s="51"/>
      <c r="CZ28" s="50"/>
      <c r="DA28" s="50"/>
      <c r="DE28" s="49" t="s">
        <v>73</v>
      </c>
      <c r="DF28" s="49" t="s">
        <v>2</v>
      </c>
      <c r="DG28" s="49" t="s">
        <v>0</v>
      </c>
      <c r="DH28" s="49" t="s">
        <v>1</v>
      </c>
      <c r="DI28" s="49" t="s">
        <v>0</v>
      </c>
      <c r="DJ28" s="49" t="s">
        <v>11</v>
      </c>
      <c r="DK28" s="49">
        <v>0</v>
      </c>
      <c r="DL28" s="49" t="s">
        <v>167</v>
      </c>
      <c r="DM28" s="49" t="s">
        <v>2</v>
      </c>
      <c r="DN28" s="49" t="s">
        <v>0</v>
      </c>
      <c r="DO28" s="49" t="s">
        <v>1</v>
      </c>
      <c r="DP28" s="49" t="s">
        <v>0</v>
      </c>
      <c r="DQ28" s="49" t="s">
        <v>11</v>
      </c>
      <c r="DS28" s="49" t="s">
        <v>167</v>
      </c>
      <c r="DT28" s="49" t="s">
        <v>174</v>
      </c>
    </row>
    <row r="29" spans="1:124" s="49" customFormat="1" ht="22.5" customHeight="1" x14ac:dyDescent="0.2">
      <c r="A29" s="93">
        <v>301</v>
      </c>
      <c r="B29" s="62">
        <v>13</v>
      </c>
      <c r="C29" s="62" t="s">
        <v>165</v>
      </c>
      <c r="D29" s="92" t="s">
        <v>72</v>
      </c>
      <c r="E29" s="62" t="s">
        <v>10</v>
      </c>
      <c r="F29" s="91" t="s">
        <v>14</v>
      </c>
      <c r="G29" s="90" t="s">
        <v>0</v>
      </c>
      <c r="H29" s="90" t="s">
        <v>45</v>
      </c>
      <c r="I29" s="90" t="s">
        <v>0</v>
      </c>
      <c r="J29" s="89">
        <v>1981</v>
      </c>
      <c r="K29" s="78" t="e">
        <v>#N/A</v>
      </c>
      <c r="L29" s="78"/>
      <c r="M29" s="78" t="e">
        <v>#N/A</v>
      </c>
      <c r="N29" s="78"/>
      <c r="O29" s="88" t="s">
        <v>71</v>
      </c>
      <c r="P29" s="87" t="s">
        <v>69</v>
      </c>
      <c r="Q29" s="86" t="s">
        <v>166</v>
      </c>
      <c r="R29" s="86" t="s">
        <v>167</v>
      </c>
      <c r="S29" s="85" t="s">
        <v>12</v>
      </c>
      <c r="T29" s="84" t="s">
        <v>98</v>
      </c>
      <c r="U29" s="83" t="s">
        <v>169</v>
      </c>
      <c r="V29" s="82">
        <v>3</v>
      </c>
      <c r="W29" s="81" t="s">
        <v>0</v>
      </c>
      <c r="X29" s="77">
        <v>9</v>
      </c>
      <c r="Y29" s="80">
        <v>3</v>
      </c>
      <c r="Z29" s="79">
        <v>4</v>
      </c>
      <c r="AA29" s="78" t="s">
        <v>0</v>
      </c>
      <c r="AB29" s="77">
        <v>9</v>
      </c>
      <c r="AC29" s="76">
        <v>3.33</v>
      </c>
      <c r="AD29" s="75" t="s">
        <v>2</v>
      </c>
      <c r="AE29" s="74" t="s">
        <v>0</v>
      </c>
      <c r="AF29" s="73" t="s">
        <v>1</v>
      </c>
      <c r="AG29" s="72" t="s">
        <v>0</v>
      </c>
      <c r="AH29" s="71">
        <v>2014</v>
      </c>
      <c r="AI29" s="70"/>
      <c r="AJ29" s="69">
        <v>12</v>
      </c>
      <c r="AK29" s="59">
        <v>3</v>
      </c>
      <c r="AL29" s="59">
        <v>-24180</v>
      </c>
      <c r="AM29" s="68"/>
      <c r="AN29" s="58"/>
      <c r="AO29" s="57">
        <v>2.34</v>
      </c>
      <c r="AP29" s="53">
        <v>0.33</v>
      </c>
      <c r="AQ29" s="56"/>
      <c r="AR29" s="55" t="s">
        <v>170</v>
      </c>
      <c r="AS29" s="67"/>
      <c r="AT29" s="67"/>
      <c r="AU29" s="53">
        <v>0</v>
      </c>
      <c r="AV29" s="66"/>
      <c r="AW29" s="65"/>
      <c r="AX29" s="50"/>
      <c r="AY29" s="50"/>
      <c r="AZ29" s="50"/>
      <c r="BA29" s="50"/>
      <c r="BB29" s="50"/>
      <c r="BC29" s="50"/>
      <c r="BD29" s="64" t="s">
        <v>167</v>
      </c>
      <c r="BE29" s="563" t="s">
        <v>189</v>
      </c>
      <c r="BF29" s="490"/>
      <c r="BG29" s="490"/>
      <c r="BH29" s="491" t="s">
        <v>4</v>
      </c>
      <c r="BI29" s="492" t="s">
        <v>172</v>
      </c>
      <c r="BJ29" s="493" t="s">
        <v>173</v>
      </c>
      <c r="BK29" s="492">
        <v>24204</v>
      </c>
      <c r="BL29" s="494" t="s">
        <v>174</v>
      </c>
      <c r="BM29" s="495"/>
      <c r="BN29" s="496"/>
      <c r="BO29" s="497"/>
      <c r="BP29" s="497"/>
      <c r="BQ29" s="497" t="s">
        <v>167</v>
      </c>
      <c r="BR29" s="496" t="s">
        <v>167</v>
      </c>
      <c r="BS29" s="495"/>
      <c r="BT29" s="492"/>
      <c r="BU29" s="492"/>
      <c r="BV29" s="498"/>
      <c r="BW29" s="498" t="s">
        <v>167</v>
      </c>
      <c r="BX29" s="498"/>
      <c r="BY29" s="498"/>
      <c r="BZ29" s="498"/>
      <c r="CA29" s="485"/>
      <c r="CB29" s="485" t="s">
        <v>174</v>
      </c>
      <c r="CC29" s="485" t="s">
        <v>175</v>
      </c>
      <c r="CD29" s="485">
        <v>8</v>
      </c>
      <c r="CE29" s="485">
        <v>2036</v>
      </c>
      <c r="CF29" s="485">
        <v>5</v>
      </c>
      <c r="CG29" s="485">
        <v>2036</v>
      </c>
      <c r="CH29" s="485">
        <v>2</v>
      </c>
      <c r="CI29" s="485">
        <v>2036</v>
      </c>
      <c r="CJ29" s="485" t="s">
        <v>167</v>
      </c>
      <c r="CK29" s="485" t="s">
        <v>167</v>
      </c>
      <c r="CL29" s="751" t="s">
        <v>176</v>
      </c>
      <c r="CM29" s="752"/>
      <c r="CN29" s="753">
        <v>660</v>
      </c>
      <c r="CO29" s="754">
        <v>-23767</v>
      </c>
      <c r="CP29" s="755">
        <v>-1981</v>
      </c>
      <c r="CQ29" s="57" t="s">
        <v>177</v>
      </c>
      <c r="CR29" s="53"/>
      <c r="CS29" s="56"/>
      <c r="CT29" s="55" t="s">
        <v>178</v>
      </c>
      <c r="CU29" s="54" t="s">
        <v>181</v>
      </c>
      <c r="CV29" s="54"/>
      <c r="CW29" s="53"/>
      <c r="CX29" s="52"/>
      <c r="CY29" s="51"/>
      <c r="CZ29" s="50"/>
      <c r="DA29" s="50"/>
      <c r="DE29" s="49" t="s">
        <v>71</v>
      </c>
      <c r="DF29" s="49" t="s">
        <v>2</v>
      </c>
      <c r="DG29" s="49" t="s">
        <v>0</v>
      </c>
      <c r="DH29" s="49" t="s">
        <v>1</v>
      </c>
      <c r="DI29" s="49" t="s">
        <v>0</v>
      </c>
      <c r="DJ29" s="49" t="s">
        <v>11</v>
      </c>
      <c r="DK29" s="49">
        <v>0</v>
      </c>
      <c r="DL29" s="49" t="s">
        <v>167</v>
      </c>
      <c r="DM29" s="49" t="s">
        <v>2</v>
      </c>
      <c r="DN29" s="49" t="s">
        <v>0</v>
      </c>
      <c r="DO29" s="49" t="s">
        <v>1</v>
      </c>
      <c r="DP29" s="49" t="s">
        <v>0</v>
      </c>
      <c r="DQ29" s="49" t="s">
        <v>11</v>
      </c>
      <c r="DS29" s="49" t="s">
        <v>167</v>
      </c>
      <c r="DT29" s="49" t="s">
        <v>174</v>
      </c>
    </row>
    <row r="30" spans="1:124" s="49" customFormat="1" ht="22.5" customHeight="1" x14ac:dyDescent="0.2">
      <c r="A30" s="93">
        <v>305</v>
      </c>
      <c r="B30" s="62">
        <v>14</v>
      </c>
      <c r="C30" s="62" t="s">
        <v>190</v>
      </c>
      <c r="D30" s="92" t="s">
        <v>70</v>
      </c>
      <c r="E30" s="62" t="s">
        <v>20</v>
      </c>
      <c r="F30" s="91" t="s">
        <v>36</v>
      </c>
      <c r="G30" s="90" t="s">
        <v>0</v>
      </c>
      <c r="H30" s="90" t="s">
        <v>25</v>
      </c>
      <c r="I30" s="90" t="s">
        <v>0</v>
      </c>
      <c r="J30" s="89">
        <v>1978</v>
      </c>
      <c r="K30" s="78" t="e">
        <v>#N/A</v>
      </c>
      <c r="L30" s="78"/>
      <c r="M30" s="78" t="e">
        <v>#N/A</v>
      </c>
      <c r="N30" s="78"/>
      <c r="O30" s="88" t="s">
        <v>68</v>
      </c>
      <c r="P30" s="87" t="s">
        <v>69</v>
      </c>
      <c r="Q30" s="86" t="s">
        <v>166</v>
      </c>
      <c r="R30" s="86" t="s">
        <v>167</v>
      </c>
      <c r="S30" s="85" t="s">
        <v>12</v>
      </c>
      <c r="T30" s="84" t="s">
        <v>98</v>
      </c>
      <c r="U30" s="83" t="s">
        <v>169</v>
      </c>
      <c r="V30" s="82">
        <v>3</v>
      </c>
      <c r="W30" s="81" t="s">
        <v>0</v>
      </c>
      <c r="X30" s="77">
        <v>9</v>
      </c>
      <c r="Y30" s="80">
        <v>3</v>
      </c>
      <c r="Z30" s="79">
        <v>4</v>
      </c>
      <c r="AA30" s="78" t="s">
        <v>0</v>
      </c>
      <c r="AB30" s="77">
        <v>9</v>
      </c>
      <c r="AC30" s="76">
        <v>3.33</v>
      </c>
      <c r="AD30" s="75" t="s">
        <v>2</v>
      </c>
      <c r="AE30" s="74" t="s">
        <v>0</v>
      </c>
      <c r="AF30" s="73" t="s">
        <v>1</v>
      </c>
      <c r="AG30" s="72" t="s">
        <v>0</v>
      </c>
      <c r="AH30" s="71">
        <v>2014</v>
      </c>
      <c r="AI30" s="70"/>
      <c r="AJ30" s="69">
        <v>12</v>
      </c>
      <c r="AK30" s="59">
        <v>3</v>
      </c>
      <c r="AL30" s="59">
        <v>-24180</v>
      </c>
      <c r="AM30" s="68"/>
      <c r="AN30" s="58"/>
      <c r="AO30" s="57">
        <v>2.34</v>
      </c>
      <c r="AP30" s="53">
        <v>0.33</v>
      </c>
      <c r="AQ30" s="56"/>
      <c r="AR30" s="55" t="s">
        <v>170</v>
      </c>
      <c r="AS30" s="67"/>
      <c r="AT30" s="67"/>
      <c r="AU30" s="53">
        <v>0</v>
      </c>
      <c r="AV30" s="66"/>
      <c r="AW30" s="65"/>
      <c r="AX30" s="50"/>
      <c r="AY30" s="50"/>
      <c r="AZ30" s="50"/>
      <c r="BA30" s="50"/>
      <c r="BB30" s="50"/>
      <c r="BC30" s="50"/>
      <c r="BD30" s="64" t="s">
        <v>167</v>
      </c>
      <c r="BE30" s="563" t="s">
        <v>189</v>
      </c>
      <c r="BF30" s="490"/>
      <c r="BG30" s="490"/>
      <c r="BH30" s="491" t="s">
        <v>4</v>
      </c>
      <c r="BI30" s="492" t="s">
        <v>172</v>
      </c>
      <c r="BJ30" s="493" t="s">
        <v>173</v>
      </c>
      <c r="BK30" s="492">
        <v>24204</v>
      </c>
      <c r="BL30" s="494" t="s">
        <v>174</v>
      </c>
      <c r="BM30" s="495"/>
      <c r="BN30" s="496"/>
      <c r="BO30" s="497"/>
      <c r="BP30" s="497"/>
      <c r="BQ30" s="497" t="s">
        <v>167</v>
      </c>
      <c r="BR30" s="496" t="s">
        <v>167</v>
      </c>
      <c r="BS30" s="495"/>
      <c r="BT30" s="492"/>
      <c r="BU30" s="492"/>
      <c r="BV30" s="498"/>
      <c r="BW30" s="498" t="s">
        <v>167</v>
      </c>
      <c r="BX30" s="498"/>
      <c r="BY30" s="498"/>
      <c r="BZ30" s="498"/>
      <c r="CA30" s="485"/>
      <c r="CB30" s="485" t="s">
        <v>174</v>
      </c>
      <c r="CC30" s="485" t="s">
        <v>175</v>
      </c>
      <c r="CD30" s="485">
        <v>5</v>
      </c>
      <c r="CE30" s="485">
        <v>2038</v>
      </c>
      <c r="CF30" s="485">
        <v>2</v>
      </c>
      <c r="CG30" s="485">
        <v>2038</v>
      </c>
      <c r="CH30" s="485">
        <v>11</v>
      </c>
      <c r="CI30" s="485">
        <v>2037</v>
      </c>
      <c r="CJ30" s="485" t="s">
        <v>167</v>
      </c>
      <c r="CK30" s="485" t="s">
        <v>167</v>
      </c>
      <c r="CL30" s="751" t="s">
        <v>176</v>
      </c>
      <c r="CM30" s="752"/>
      <c r="CN30" s="753">
        <v>720</v>
      </c>
      <c r="CO30" s="754">
        <v>-23728</v>
      </c>
      <c r="CP30" s="755">
        <v>-1978</v>
      </c>
      <c r="CQ30" s="57" t="s">
        <v>177</v>
      </c>
      <c r="CR30" s="53"/>
      <c r="CS30" s="56"/>
      <c r="CT30" s="55" t="s">
        <v>178</v>
      </c>
      <c r="CU30" s="54" t="s">
        <v>181</v>
      </c>
      <c r="CV30" s="54"/>
      <c r="CW30" s="53"/>
      <c r="CX30" s="52"/>
      <c r="CY30" s="51"/>
      <c r="CZ30" s="50"/>
      <c r="DA30" s="50"/>
      <c r="DE30" s="49" t="s">
        <v>68</v>
      </c>
      <c r="DF30" s="49" t="s">
        <v>2</v>
      </c>
      <c r="DG30" s="49" t="s">
        <v>0</v>
      </c>
      <c r="DH30" s="49" t="s">
        <v>1</v>
      </c>
      <c r="DI30" s="49" t="s">
        <v>0</v>
      </c>
      <c r="DJ30" s="49" t="s">
        <v>11</v>
      </c>
      <c r="DK30" s="49">
        <v>0</v>
      </c>
      <c r="DL30" s="49" t="s">
        <v>167</v>
      </c>
      <c r="DM30" s="49" t="s">
        <v>2</v>
      </c>
      <c r="DN30" s="49" t="s">
        <v>0</v>
      </c>
      <c r="DO30" s="49" t="s">
        <v>1</v>
      </c>
      <c r="DP30" s="49" t="s">
        <v>0</v>
      </c>
      <c r="DQ30" s="49" t="s">
        <v>11</v>
      </c>
      <c r="DS30" s="49" t="s">
        <v>167</v>
      </c>
      <c r="DT30" s="49" t="s">
        <v>174</v>
      </c>
    </row>
    <row r="31" spans="1:124" s="49" customFormat="1" ht="22.5" customHeight="1" x14ac:dyDescent="0.2">
      <c r="A31" s="93">
        <v>353</v>
      </c>
      <c r="B31" s="62">
        <v>15</v>
      </c>
      <c r="C31" s="62" t="s">
        <v>165</v>
      </c>
      <c r="D31" s="92" t="s">
        <v>67</v>
      </c>
      <c r="E31" s="62" t="s">
        <v>10</v>
      </c>
      <c r="F31" s="91" t="s">
        <v>66</v>
      </c>
      <c r="G31" s="90" t="s">
        <v>0</v>
      </c>
      <c r="H31" s="90" t="s">
        <v>23</v>
      </c>
      <c r="I31" s="90" t="s">
        <v>0</v>
      </c>
      <c r="J31" s="89">
        <v>1989</v>
      </c>
      <c r="K31" s="78" t="e">
        <v>#N/A</v>
      </c>
      <c r="L31" s="78"/>
      <c r="M31" s="78" t="e">
        <v>#N/A</v>
      </c>
      <c r="N31" s="78"/>
      <c r="O31" s="88" t="s">
        <v>64</v>
      </c>
      <c r="P31" s="87" t="s">
        <v>57</v>
      </c>
      <c r="Q31" s="86" t="s">
        <v>166</v>
      </c>
      <c r="R31" s="86" t="s">
        <v>167</v>
      </c>
      <c r="S31" s="85" t="s">
        <v>12</v>
      </c>
      <c r="T31" s="84" t="s">
        <v>98</v>
      </c>
      <c r="U31" s="83" t="s">
        <v>169</v>
      </c>
      <c r="V31" s="82">
        <v>1</v>
      </c>
      <c r="W31" s="81" t="s">
        <v>0</v>
      </c>
      <c r="X31" s="77">
        <v>9</v>
      </c>
      <c r="Y31" s="80">
        <v>2.34</v>
      </c>
      <c r="Z31" s="79">
        <v>2</v>
      </c>
      <c r="AA31" s="78" t="s">
        <v>0</v>
      </c>
      <c r="AB31" s="77">
        <v>9</v>
      </c>
      <c r="AC31" s="76">
        <v>2.67</v>
      </c>
      <c r="AD31" s="75" t="s">
        <v>2</v>
      </c>
      <c r="AE31" s="74" t="s">
        <v>0</v>
      </c>
      <c r="AF31" s="73" t="s">
        <v>1</v>
      </c>
      <c r="AG31" s="72" t="s">
        <v>0</v>
      </c>
      <c r="AH31" s="71">
        <v>2014</v>
      </c>
      <c r="AI31" s="70"/>
      <c r="AJ31" s="69">
        <v>12</v>
      </c>
      <c r="AK31" s="59">
        <v>3</v>
      </c>
      <c r="AL31" s="59">
        <v>-24180</v>
      </c>
      <c r="AM31" s="68"/>
      <c r="AN31" s="58"/>
      <c r="AO31" s="57">
        <v>2.34</v>
      </c>
      <c r="AP31" s="53">
        <v>0.33</v>
      </c>
      <c r="AQ31" s="56"/>
      <c r="AR31" s="55" t="s">
        <v>170</v>
      </c>
      <c r="AS31" s="67"/>
      <c r="AT31" s="67"/>
      <c r="AU31" s="53">
        <v>0</v>
      </c>
      <c r="AV31" s="66"/>
      <c r="AW31" s="65"/>
      <c r="AX31" s="50"/>
      <c r="AY31" s="50"/>
      <c r="AZ31" s="50"/>
      <c r="BA31" s="50"/>
      <c r="BB31" s="50"/>
      <c r="BC31" s="50"/>
      <c r="BD31" s="64" t="s">
        <v>167</v>
      </c>
      <c r="BE31" s="563" t="s">
        <v>189</v>
      </c>
      <c r="BF31" s="490"/>
      <c r="BG31" s="490"/>
      <c r="BH31" s="491" t="s">
        <v>4</v>
      </c>
      <c r="BI31" s="492" t="s">
        <v>172</v>
      </c>
      <c r="BJ31" s="493" t="s">
        <v>173</v>
      </c>
      <c r="BK31" s="492">
        <v>24204</v>
      </c>
      <c r="BL31" s="494" t="s">
        <v>174</v>
      </c>
      <c r="BM31" s="495"/>
      <c r="BN31" s="496"/>
      <c r="BO31" s="497"/>
      <c r="BP31" s="497"/>
      <c r="BQ31" s="497" t="s">
        <v>167</v>
      </c>
      <c r="BR31" s="496" t="s">
        <v>167</v>
      </c>
      <c r="BS31" s="495"/>
      <c r="BT31" s="492"/>
      <c r="BU31" s="492"/>
      <c r="BV31" s="498"/>
      <c r="BW31" s="498" t="s">
        <v>167</v>
      </c>
      <c r="BX31" s="498"/>
      <c r="BY31" s="498"/>
      <c r="BZ31" s="498"/>
      <c r="CA31" s="485"/>
      <c r="CB31" s="485" t="s">
        <v>174</v>
      </c>
      <c r="CC31" s="485" t="s">
        <v>175</v>
      </c>
      <c r="CD31" s="485">
        <v>3</v>
      </c>
      <c r="CE31" s="485">
        <v>2044</v>
      </c>
      <c r="CF31" s="485">
        <v>12</v>
      </c>
      <c r="CG31" s="485">
        <v>2043</v>
      </c>
      <c r="CH31" s="485">
        <v>9</v>
      </c>
      <c r="CI31" s="485">
        <v>2043</v>
      </c>
      <c r="CJ31" s="485" t="s">
        <v>167</v>
      </c>
      <c r="CK31" s="485" t="s">
        <v>167</v>
      </c>
      <c r="CL31" s="751" t="s">
        <v>176</v>
      </c>
      <c r="CM31" s="752"/>
      <c r="CN31" s="753">
        <v>660</v>
      </c>
      <c r="CO31" s="754">
        <v>-23858</v>
      </c>
      <c r="CP31" s="755">
        <v>-1989</v>
      </c>
      <c r="CQ31" s="57" t="s">
        <v>177</v>
      </c>
      <c r="CR31" s="53"/>
      <c r="CS31" s="56"/>
      <c r="CT31" s="55" t="s">
        <v>178</v>
      </c>
      <c r="CU31" s="54" t="s">
        <v>181</v>
      </c>
      <c r="CV31" s="54"/>
      <c r="CW31" s="53"/>
      <c r="CX31" s="52"/>
      <c r="CY31" s="51"/>
      <c r="CZ31" s="50"/>
      <c r="DA31" s="50"/>
      <c r="DE31" s="49" t="s">
        <v>64</v>
      </c>
      <c r="DF31" s="49" t="s">
        <v>2</v>
      </c>
      <c r="DG31" s="49" t="s">
        <v>0</v>
      </c>
      <c r="DH31" s="49" t="s">
        <v>1</v>
      </c>
      <c r="DI31" s="49" t="s">
        <v>0</v>
      </c>
      <c r="DJ31" s="49" t="s">
        <v>11</v>
      </c>
      <c r="DK31" s="49">
        <v>0</v>
      </c>
      <c r="DL31" s="49" t="s">
        <v>167</v>
      </c>
      <c r="DM31" s="49" t="s">
        <v>2</v>
      </c>
      <c r="DN31" s="49" t="s">
        <v>0</v>
      </c>
      <c r="DO31" s="49" t="s">
        <v>1</v>
      </c>
      <c r="DP31" s="49" t="s">
        <v>0</v>
      </c>
      <c r="DQ31" s="49" t="s">
        <v>11</v>
      </c>
      <c r="DS31" s="49" t="s">
        <v>167</v>
      </c>
      <c r="DT31" s="49" t="s">
        <v>174</v>
      </c>
    </row>
    <row r="32" spans="1:124" s="49" customFormat="1" ht="22.5" customHeight="1" x14ac:dyDescent="0.2">
      <c r="A32" s="93">
        <v>354</v>
      </c>
      <c r="B32" s="62">
        <v>16</v>
      </c>
      <c r="C32" s="62" t="s">
        <v>165</v>
      </c>
      <c r="D32" s="92" t="s">
        <v>65</v>
      </c>
      <c r="E32" s="62" t="s">
        <v>10</v>
      </c>
      <c r="F32" s="91" t="s">
        <v>59</v>
      </c>
      <c r="G32" s="90" t="s">
        <v>0</v>
      </c>
      <c r="H32" s="90" t="s">
        <v>2</v>
      </c>
      <c r="I32" s="90" t="s">
        <v>0</v>
      </c>
      <c r="J32" s="89">
        <v>1988</v>
      </c>
      <c r="K32" s="78" t="e">
        <v>#N/A</v>
      </c>
      <c r="L32" s="78"/>
      <c r="M32" s="78" t="e">
        <v>#N/A</v>
      </c>
      <c r="N32" s="78"/>
      <c r="O32" s="88" t="s">
        <v>64</v>
      </c>
      <c r="P32" s="87" t="s">
        <v>57</v>
      </c>
      <c r="Q32" s="86" t="s">
        <v>166</v>
      </c>
      <c r="R32" s="86" t="s">
        <v>167</v>
      </c>
      <c r="S32" s="85" t="s">
        <v>12</v>
      </c>
      <c r="T32" s="84" t="s">
        <v>98</v>
      </c>
      <c r="U32" s="83" t="s">
        <v>169</v>
      </c>
      <c r="V32" s="82">
        <v>1</v>
      </c>
      <c r="W32" s="81" t="s">
        <v>0</v>
      </c>
      <c r="X32" s="77">
        <v>9</v>
      </c>
      <c r="Y32" s="80">
        <v>2.34</v>
      </c>
      <c r="Z32" s="79">
        <v>2</v>
      </c>
      <c r="AA32" s="78" t="s">
        <v>0</v>
      </c>
      <c r="AB32" s="77">
        <v>9</v>
      </c>
      <c r="AC32" s="76">
        <v>2.67</v>
      </c>
      <c r="AD32" s="75" t="s">
        <v>2</v>
      </c>
      <c r="AE32" s="74" t="s">
        <v>0</v>
      </c>
      <c r="AF32" s="73" t="s">
        <v>1</v>
      </c>
      <c r="AG32" s="72" t="s">
        <v>0</v>
      </c>
      <c r="AH32" s="71">
        <v>2014</v>
      </c>
      <c r="AI32" s="70"/>
      <c r="AJ32" s="69">
        <v>12</v>
      </c>
      <c r="AK32" s="59">
        <v>3</v>
      </c>
      <c r="AL32" s="59">
        <v>-24180</v>
      </c>
      <c r="AM32" s="68"/>
      <c r="AN32" s="58"/>
      <c r="AO32" s="57">
        <v>2.34</v>
      </c>
      <c r="AP32" s="53">
        <v>0.33</v>
      </c>
      <c r="AQ32" s="56"/>
      <c r="AR32" s="55" t="s">
        <v>170</v>
      </c>
      <c r="AS32" s="67"/>
      <c r="AT32" s="67"/>
      <c r="AU32" s="53">
        <v>0</v>
      </c>
      <c r="AV32" s="66"/>
      <c r="AW32" s="65"/>
      <c r="AX32" s="50"/>
      <c r="AY32" s="50"/>
      <c r="AZ32" s="50"/>
      <c r="BA32" s="50"/>
      <c r="BB32" s="50"/>
      <c r="BC32" s="50"/>
      <c r="BD32" s="64" t="s">
        <v>167</v>
      </c>
      <c r="BE32" s="563" t="s">
        <v>189</v>
      </c>
      <c r="BF32" s="490"/>
      <c r="BG32" s="490"/>
      <c r="BH32" s="491" t="s">
        <v>4</v>
      </c>
      <c r="BI32" s="492" t="s">
        <v>172</v>
      </c>
      <c r="BJ32" s="493" t="s">
        <v>173</v>
      </c>
      <c r="BK32" s="492">
        <v>24204</v>
      </c>
      <c r="BL32" s="494" t="s">
        <v>174</v>
      </c>
      <c r="BM32" s="495"/>
      <c r="BN32" s="496"/>
      <c r="BO32" s="497"/>
      <c r="BP32" s="497"/>
      <c r="BQ32" s="497" t="s">
        <v>167</v>
      </c>
      <c r="BR32" s="496" t="s">
        <v>167</v>
      </c>
      <c r="BS32" s="495"/>
      <c r="BT32" s="492"/>
      <c r="BU32" s="492"/>
      <c r="BV32" s="498"/>
      <c r="BW32" s="498" t="s">
        <v>167</v>
      </c>
      <c r="BX32" s="498"/>
      <c r="BY32" s="498"/>
      <c r="BZ32" s="498"/>
      <c r="CA32" s="485"/>
      <c r="CB32" s="485" t="s">
        <v>174</v>
      </c>
      <c r="CC32" s="485" t="s">
        <v>175</v>
      </c>
      <c r="CD32" s="485">
        <v>2</v>
      </c>
      <c r="CE32" s="485">
        <v>2043</v>
      </c>
      <c r="CF32" s="485">
        <v>11</v>
      </c>
      <c r="CG32" s="485">
        <v>2042</v>
      </c>
      <c r="CH32" s="485">
        <v>8</v>
      </c>
      <c r="CI32" s="485">
        <v>2042</v>
      </c>
      <c r="CJ32" s="485" t="s">
        <v>167</v>
      </c>
      <c r="CK32" s="485" t="s">
        <v>167</v>
      </c>
      <c r="CL32" s="751" t="s">
        <v>176</v>
      </c>
      <c r="CM32" s="752"/>
      <c r="CN32" s="753">
        <v>660</v>
      </c>
      <c r="CO32" s="754">
        <v>-23845</v>
      </c>
      <c r="CP32" s="755">
        <v>-1988</v>
      </c>
      <c r="CQ32" s="57" t="s">
        <v>177</v>
      </c>
      <c r="CR32" s="53"/>
      <c r="CS32" s="56"/>
      <c r="CT32" s="55" t="s">
        <v>178</v>
      </c>
      <c r="CU32" s="54" t="s">
        <v>181</v>
      </c>
      <c r="CV32" s="54"/>
      <c r="CW32" s="53"/>
      <c r="CX32" s="52"/>
      <c r="CY32" s="51"/>
      <c r="CZ32" s="50"/>
      <c r="DA32" s="50"/>
      <c r="DE32" s="49" t="s">
        <v>64</v>
      </c>
      <c r="DF32" s="49" t="s">
        <v>2</v>
      </c>
      <c r="DG32" s="49" t="s">
        <v>0</v>
      </c>
      <c r="DH32" s="49" t="s">
        <v>1</v>
      </c>
      <c r="DI32" s="49" t="s">
        <v>0</v>
      </c>
      <c r="DJ32" s="49" t="s">
        <v>11</v>
      </c>
      <c r="DK32" s="49">
        <v>0</v>
      </c>
      <c r="DL32" s="49" t="s">
        <v>167</v>
      </c>
      <c r="DM32" s="49" t="s">
        <v>2</v>
      </c>
      <c r="DN32" s="49" t="s">
        <v>0</v>
      </c>
      <c r="DO32" s="49" t="s">
        <v>1</v>
      </c>
      <c r="DP32" s="49" t="s">
        <v>0</v>
      </c>
      <c r="DQ32" s="49" t="s">
        <v>11</v>
      </c>
      <c r="DS32" s="49" t="s">
        <v>167</v>
      </c>
      <c r="DT32" s="49" t="s">
        <v>174</v>
      </c>
    </row>
    <row r="33" spans="1:124" s="49" customFormat="1" ht="22.5" customHeight="1" x14ac:dyDescent="0.2">
      <c r="A33" s="93">
        <v>364</v>
      </c>
      <c r="B33" s="62">
        <v>17</v>
      </c>
      <c r="C33" s="62" t="s">
        <v>165</v>
      </c>
      <c r="D33" s="92" t="s">
        <v>63</v>
      </c>
      <c r="E33" s="62" t="s">
        <v>10</v>
      </c>
      <c r="F33" s="91" t="s">
        <v>62</v>
      </c>
      <c r="G33" s="90" t="s">
        <v>0</v>
      </c>
      <c r="H33" s="90" t="s">
        <v>61</v>
      </c>
      <c r="I33" s="90" t="s">
        <v>0</v>
      </c>
      <c r="J33" s="89">
        <v>1988</v>
      </c>
      <c r="K33" s="78" t="e">
        <v>#N/A</v>
      </c>
      <c r="L33" s="78"/>
      <c r="M33" s="78" t="e">
        <v>#N/A</v>
      </c>
      <c r="N33" s="78"/>
      <c r="O33" s="88" t="s">
        <v>56</v>
      </c>
      <c r="P33" s="87" t="s">
        <v>57</v>
      </c>
      <c r="Q33" s="86" t="s">
        <v>166</v>
      </c>
      <c r="R33" s="86" t="s">
        <v>167</v>
      </c>
      <c r="S33" s="85" t="s">
        <v>12</v>
      </c>
      <c r="T33" s="84" t="s">
        <v>98</v>
      </c>
      <c r="U33" s="83" t="s">
        <v>169</v>
      </c>
      <c r="V33" s="82">
        <v>1</v>
      </c>
      <c r="W33" s="81" t="s">
        <v>0</v>
      </c>
      <c r="X33" s="77">
        <v>9</v>
      </c>
      <c r="Y33" s="80">
        <v>2.34</v>
      </c>
      <c r="Z33" s="79">
        <v>2</v>
      </c>
      <c r="AA33" s="78" t="s">
        <v>0</v>
      </c>
      <c r="AB33" s="77">
        <v>9</v>
      </c>
      <c r="AC33" s="76">
        <v>2.67</v>
      </c>
      <c r="AD33" s="75" t="s">
        <v>2</v>
      </c>
      <c r="AE33" s="74" t="s">
        <v>0</v>
      </c>
      <c r="AF33" s="73" t="s">
        <v>1</v>
      </c>
      <c r="AG33" s="72" t="s">
        <v>0</v>
      </c>
      <c r="AH33" s="71">
        <v>2014</v>
      </c>
      <c r="AI33" s="70"/>
      <c r="AJ33" s="69">
        <v>12</v>
      </c>
      <c r="AK33" s="59">
        <v>3</v>
      </c>
      <c r="AL33" s="59">
        <v>-24180</v>
      </c>
      <c r="AM33" s="68"/>
      <c r="AN33" s="58"/>
      <c r="AO33" s="57">
        <v>2.34</v>
      </c>
      <c r="AP33" s="53">
        <v>0.33</v>
      </c>
      <c r="AQ33" s="56"/>
      <c r="AR33" s="55" t="s">
        <v>170</v>
      </c>
      <c r="AS33" s="67"/>
      <c r="AT33" s="67"/>
      <c r="AU33" s="53">
        <v>0</v>
      </c>
      <c r="AV33" s="66"/>
      <c r="AW33" s="65"/>
      <c r="AX33" s="50"/>
      <c r="AY33" s="50"/>
      <c r="AZ33" s="50"/>
      <c r="BA33" s="50"/>
      <c r="BB33" s="50"/>
      <c r="BC33" s="50"/>
      <c r="BD33" s="64" t="s">
        <v>167</v>
      </c>
      <c r="BE33" s="563" t="s">
        <v>189</v>
      </c>
      <c r="BF33" s="490"/>
      <c r="BG33" s="490"/>
      <c r="BH33" s="491" t="s">
        <v>4</v>
      </c>
      <c r="BI33" s="492" t="s">
        <v>172</v>
      </c>
      <c r="BJ33" s="493" t="s">
        <v>173</v>
      </c>
      <c r="BK33" s="492">
        <v>24204</v>
      </c>
      <c r="BL33" s="494" t="s">
        <v>174</v>
      </c>
      <c r="BM33" s="495"/>
      <c r="BN33" s="496"/>
      <c r="BO33" s="497"/>
      <c r="BP33" s="497"/>
      <c r="BQ33" s="497" t="s">
        <v>167</v>
      </c>
      <c r="BR33" s="496" t="s">
        <v>167</v>
      </c>
      <c r="BS33" s="495"/>
      <c r="BT33" s="492"/>
      <c r="BU33" s="492"/>
      <c r="BV33" s="498"/>
      <c r="BW33" s="498" t="s">
        <v>167</v>
      </c>
      <c r="BX33" s="498"/>
      <c r="BY33" s="498"/>
      <c r="BZ33" s="498"/>
      <c r="CA33" s="485"/>
      <c r="CB33" s="485" t="s">
        <v>174</v>
      </c>
      <c r="CC33" s="485" t="s">
        <v>175</v>
      </c>
      <c r="CD33" s="485">
        <v>10</v>
      </c>
      <c r="CE33" s="485">
        <v>2043</v>
      </c>
      <c r="CF33" s="485">
        <v>7</v>
      </c>
      <c r="CG33" s="485">
        <v>2043</v>
      </c>
      <c r="CH33" s="485">
        <v>4</v>
      </c>
      <c r="CI33" s="485">
        <v>2043</v>
      </c>
      <c r="CJ33" s="485" t="s">
        <v>167</v>
      </c>
      <c r="CK33" s="485" t="s">
        <v>167</v>
      </c>
      <c r="CL33" s="751" t="s">
        <v>176</v>
      </c>
      <c r="CM33" s="752"/>
      <c r="CN33" s="753">
        <v>660</v>
      </c>
      <c r="CO33" s="754">
        <v>-23853</v>
      </c>
      <c r="CP33" s="755">
        <v>-1988</v>
      </c>
      <c r="CQ33" s="57" t="s">
        <v>177</v>
      </c>
      <c r="CR33" s="53"/>
      <c r="CS33" s="56"/>
      <c r="CT33" s="55" t="s">
        <v>178</v>
      </c>
      <c r="CU33" s="54" t="s">
        <v>181</v>
      </c>
      <c r="CV33" s="54"/>
      <c r="CW33" s="53"/>
      <c r="CX33" s="52"/>
      <c r="CY33" s="51"/>
      <c r="CZ33" s="50"/>
      <c r="DA33" s="50"/>
      <c r="DE33" s="49" t="s">
        <v>56</v>
      </c>
      <c r="DF33" s="49" t="s">
        <v>2</v>
      </c>
      <c r="DG33" s="49" t="s">
        <v>0</v>
      </c>
      <c r="DH33" s="49" t="s">
        <v>1</v>
      </c>
      <c r="DI33" s="49" t="s">
        <v>0</v>
      </c>
      <c r="DJ33" s="49" t="s">
        <v>11</v>
      </c>
      <c r="DK33" s="49">
        <v>0</v>
      </c>
      <c r="DL33" s="49" t="s">
        <v>167</v>
      </c>
      <c r="DM33" s="49" t="s">
        <v>2</v>
      </c>
      <c r="DN33" s="49" t="s">
        <v>0</v>
      </c>
      <c r="DO33" s="49" t="s">
        <v>1</v>
      </c>
      <c r="DP33" s="49" t="s">
        <v>0</v>
      </c>
      <c r="DQ33" s="49" t="s">
        <v>11</v>
      </c>
      <c r="DS33" s="49" t="s">
        <v>167</v>
      </c>
      <c r="DT33" s="49" t="s">
        <v>174</v>
      </c>
    </row>
    <row r="34" spans="1:124" s="49" customFormat="1" ht="22.5" customHeight="1" x14ac:dyDescent="0.2">
      <c r="A34" s="93">
        <v>365</v>
      </c>
      <c r="B34" s="62">
        <v>18</v>
      </c>
      <c r="C34" s="62" t="s">
        <v>190</v>
      </c>
      <c r="D34" s="92" t="s">
        <v>60</v>
      </c>
      <c r="E34" s="62" t="s">
        <v>20</v>
      </c>
      <c r="F34" s="91" t="s">
        <v>59</v>
      </c>
      <c r="G34" s="90" t="s">
        <v>0</v>
      </c>
      <c r="H34" s="90" t="s">
        <v>25</v>
      </c>
      <c r="I34" s="90" t="s">
        <v>0</v>
      </c>
      <c r="J34" s="89">
        <v>1987</v>
      </c>
      <c r="K34" s="78" t="e">
        <v>#N/A</v>
      </c>
      <c r="L34" s="78"/>
      <c r="M34" s="78" t="e">
        <v>#N/A</v>
      </c>
      <c r="N34" s="78"/>
      <c r="O34" s="88" t="s">
        <v>56</v>
      </c>
      <c r="P34" s="87" t="s">
        <v>57</v>
      </c>
      <c r="Q34" s="86" t="s">
        <v>166</v>
      </c>
      <c r="R34" s="86" t="s">
        <v>167</v>
      </c>
      <c r="S34" s="85" t="s">
        <v>12</v>
      </c>
      <c r="T34" s="84" t="s">
        <v>98</v>
      </c>
      <c r="U34" s="83" t="s">
        <v>169</v>
      </c>
      <c r="V34" s="82">
        <v>1</v>
      </c>
      <c r="W34" s="81" t="s">
        <v>0</v>
      </c>
      <c r="X34" s="77">
        <v>9</v>
      </c>
      <c r="Y34" s="80">
        <v>2.34</v>
      </c>
      <c r="Z34" s="79">
        <v>2</v>
      </c>
      <c r="AA34" s="78" t="s">
        <v>0</v>
      </c>
      <c r="AB34" s="77">
        <v>9</v>
      </c>
      <c r="AC34" s="76">
        <v>2.67</v>
      </c>
      <c r="AD34" s="75" t="s">
        <v>2</v>
      </c>
      <c r="AE34" s="74" t="s">
        <v>0</v>
      </c>
      <c r="AF34" s="73" t="s">
        <v>1</v>
      </c>
      <c r="AG34" s="72" t="s">
        <v>0</v>
      </c>
      <c r="AH34" s="71">
        <v>2014</v>
      </c>
      <c r="AI34" s="70"/>
      <c r="AJ34" s="69">
        <v>12</v>
      </c>
      <c r="AK34" s="59">
        <v>3</v>
      </c>
      <c r="AL34" s="59">
        <v>-24180</v>
      </c>
      <c r="AM34" s="68"/>
      <c r="AN34" s="58"/>
      <c r="AO34" s="57">
        <v>2.34</v>
      </c>
      <c r="AP34" s="53">
        <v>0.33</v>
      </c>
      <c r="AQ34" s="56"/>
      <c r="AR34" s="55" t="s">
        <v>170</v>
      </c>
      <c r="AS34" s="67"/>
      <c r="AT34" s="67"/>
      <c r="AU34" s="53">
        <v>0</v>
      </c>
      <c r="AV34" s="66"/>
      <c r="AW34" s="65"/>
      <c r="AX34" s="50"/>
      <c r="AY34" s="50"/>
      <c r="AZ34" s="50"/>
      <c r="BA34" s="50"/>
      <c r="BB34" s="50"/>
      <c r="BC34" s="50"/>
      <c r="BD34" s="64" t="s">
        <v>167</v>
      </c>
      <c r="BE34" s="563" t="s">
        <v>189</v>
      </c>
      <c r="BF34" s="490"/>
      <c r="BG34" s="490"/>
      <c r="BH34" s="491" t="s">
        <v>4</v>
      </c>
      <c r="BI34" s="492" t="s">
        <v>172</v>
      </c>
      <c r="BJ34" s="493" t="s">
        <v>173</v>
      </c>
      <c r="BK34" s="492">
        <v>24204</v>
      </c>
      <c r="BL34" s="494" t="s">
        <v>174</v>
      </c>
      <c r="BM34" s="495"/>
      <c r="BN34" s="496"/>
      <c r="BO34" s="497"/>
      <c r="BP34" s="497"/>
      <c r="BQ34" s="497" t="s">
        <v>167</v>
      </c>
      <c r="BR34" s="496" t="s">
        <v>167</v>
      </c>
      <c r="BS34" s="495"/>
      <c r="BT34" s="492"/>
      <c r="BU34" s="492"/>
      <c r="BV34" s="498"/>
      <c r="BW34" s="498" t="s">
        <v>167</v>
      </c>
      <c r="BX34" s="498"/>
      <c r="BY34" s="498"/>
      <c r="BZ34" s="498"/>
      <c r="CA34" s="485"/>
      <c r="CB34" s="485" t="s">
        <v>174</v>
      </c>
      <c r="CC34" s="485" t="s">
        <v>175</v>
      </c>
      <c r="CD34" s="485">
        <v>5</v>
      </c>
      <c r="CE34" s="485">
        <v>2047</v>
      </c>
      <c r="CF34" s="485">
        <v>2</v>
      </c>
      <c r="CG34" s="485">
        <v>2047</v>
      </c>
      <c r="CH34" s="485">
        <v>11</v>
      </c>
      <c r="CI34" s="485">
        <v>2046</v>
      </c>
      <c r="CJ34" s="485" t="s">
        <v>167</v>
      </c>
      <c r="CK34" s="485" t="s">
        <v>167</v>
      </c>
      <c r="CL34" s="751" t="s">
        <v>176</v>
      </c>
      <c r="CM34" s="752"/>
      <c r="CN34" s="753">
        <v>720</v>
      </c>
      <c r="CO34" s="754">
        <v>-23836</v>
      </c>
      <c r="CP34" s="755">
        <v>-1987</v>
      </c>
      <c r="CQ34" s="57" t="s">
        <v>177</v>
      </c>
      <c r="CR34" s="53"/>
      <c r="CS34" s="56"/>
      <c r="CT34" s="55" t="s">
        <v>178</v>
      </c>
      <c r="CU34" s="54" t="s">
        <v>181</v>
      </c>
      <c r="CV34" s="54"/>
      <c r="CW34" s="53"/>
      <c r="CX34" s="52"/>
      <c r="CY34" s="51"/>
      <c r="CZ34" s="50"/>
      <c r="DA34" s="50"/>
      <c r="DE34" s="49" t="s">
        <v>56</v>
      </c>
      <c r="DF34" s="49" t="s">
        <v>2</v>
      </c>
      <c r="DG34" s="49" t="s">
        <v>0</v>
      </c>
      <c r="DH34" s="49" t="s">
        <v>1</v>
      </c>
      <c r="DI34" s="49" t="s">
        <v>0</v>
      </c>
      <c r="DJ34" s="49" t="s">
        <v>11</v>
      </c>
      <c r="DK34" s="49">
        <v>0</v>
      </c>
      <c r="DL34" s="49" t="s">
        <v>167</v>
      </c>
      <c r="DM34" s="49" t="s">
        <v>2</v>
      </c>
      <c r="DN34" s="49" t="s">
        <v>0</v>
      </c>
      <c r="DO34" s="49" t="s">
        <v>1</v>
      </c>
      <c r="DP34" s="49" t="s">
        <v>0</v>
      </c>
      <c r="DQ34" s="49" t="s">
        <v>11</v>
      </c>
      <c r="DS34" s="49" t="s">
        <v>167</v>
      </c>
      <c r="DT34" s="49" t="s">
        <v>174</v>
      </c>
    </row>
    <row r="35" spans="1:124" s="49" customFormat="1" ht="22.5" customHeight="1" x14ac:dyDescent="0.2">
      <c r="A35" s="93">
        <v>366</v>
      </c>
      <c r="B35" s="62">
        <v>19</v>
      </c>
      <c r="C35" s="62" t="s">
        <v>165</v>
      </c>
      <c r="D35" s="92" t="s">
        <v>58</v>
      </c>
      <c r="E35" s="62" t="s">
        <v>10</v>
      </c>
      <c r="F35" s="91" t="s">
        <v>2</v>
      </c>
      <c r="G35" s="90" t="s">
        <v>0</v>
      </c>
      <c r="H35" s="90" t="s">
        <v>8</v>
      </c>
      <c r="I35" s="90" t="s">
        <v>0</v>
      </c>
      <c r="J35" s="89">
        <v>1988</v>
      </c>
      <c r="K35" s="78" t="e">
        <v>#N/A</v>
      </c>
      <c r="L35" s="78"/>
      <c r="M35" s="78" t="e">
        <v>#N/A</v>
      </c>
      <c r="N35" s="78"/>
      <c r="O35" s="88" t="s">
        <v>56</v>
      </c>
      <c r="P35" s="87" t="s">
        <v>57</v>
      </c>
      <c r="Q35" s="86" t="s">
        <v>166</v>
      </c>
      <c r="R35" s="86" t="s">
        <v>167</v>
      </c>
      <c r="S35" s="85" t="s">
        <v>12</v>
      </c>
      <c r="T35" s="84" t="s">
        <v>98</v>
      </c>
      <c r="U35" s="83" t="s">
        <v>169</v>
      </c>
      <c r="V35" s="82">
        <v>1</v>
      </c>
      <c r="W35" s="81" t="s">
        <v>0</v>
      </c>
      <c r="X35" s="77">
        <v>9</v>
      </c>
      <c r="Y35" s="80">
        <v>2.34</v>
      </c>
      <c r="Z35" s="79">
        <v>2</v>
      </c>
      <c r="AA35" s="78" t="s">
        <v>0</v>
      </c>
      <c r="AB35" s="77">
        <v>9</v>
      </c>
      <c r="AC35" s="76">
        <v>2.67</v>
      </c>
      <c r="AD35" s="75" t="s">
        <v>2</v>
      </c>
      <c r="AE35" s="74" t="s">
        <v>0</v>
      </c>
      <c r="AF35" s="73" t="s">
        <v>1</v>
      </c>
      <c r="AG35" s="72" t="s">
        <v>0</v>
      </c>
      <c r="AH35" s="71">
        <v>2014</v>
      </c>
      <c r="AI35" s="70"/>
      <c r="AJ35" s="69">
        <v>12</v>
      </c>
      <c r="AK35" s="59">
        <v>3</v>
      </c>
      <c r="AL35" s="59">
        <v>-24180</v>
      </c>
      <c r="AM35" s="68"/>
      <c r="AN35" s="58"/>
      <c r="AO35" s="57">
        <v>2.34</v>
      </c>
      <c r="AP35" s="53">
        <v>0.33</v>
      </c>
      <c r="AQ35" s="56"/>
      <c r="AR35" s="55" t="s">
        <v>170</v>
      </c>
      <c r="AS35" s="67"/>
      <c r="AT35" s="67"/>
      <c r="AU35" s="53">
        <v>0</v>
      </c>
      <c r="AV35" s="66"/>
      <c r="AW35" s="65"/>
      <c r="AX35" s="50"/>
      <c r="AY35" s="50"/>
      <c r="AZ35" s="50"/>
      <c r="BA35" s="50"/>
      <c r="BB35" s="50"/>
      <c r="BC35" s="50"/>
      <c r="BD35" s="64" t="s">
        <v>167</v>
      </c>
      <c r="BE35" s="563" t="s">
        <v>189</v>
      </c>
      <c r="BF35" s="490"/>
      <c r="BG35" s="490"/>
      <c r="BH35" s="491" t="s">
        <v>4</v>
      </c>
      <c r="BI35" s="492" t="s">
        <v>172</v>
      </c>
      <c r="BJ35" s="493" t="s">
        <v>173</v>
      </c>
      <c r="BK35" s="492">
        <v>24204</v>
      </c>
      <c r="BL35" s="494" t="s">
        <v>174</v>
      </c>
      <c r="BM35" s="495"/>
      <c r="BN35" s="496"/>
      <c r="BO35" s="497"/>
      <c r="BP35" s="497"/>
      <c r="BQ35" s="497" t="s">
        <v>167</v>
      </c>
      <c r="BR35" s="496" t="s">
        <v>167</v>
      </c>
      <c r="BS35" s="495"/>
      <c r="BT35" s="492"/>
      <c r="BU35" s="492"/>
      <c r="BV35" s="498"/>
      <c r="BW35" s="498" t="s">
        <v>167</v>
      </c>
      <c r="BX35" s="498"/>
      <c r="BY35" s="498"/>
      <c r="BZ35" s="498"/>
      <c r="CA35" s="485"/>
      <c r="CB35" s="485" t="s">
        <v>174</v>
      </c>
      <c r="CC35" s="485" t="s">
        <v>175</v>
      </c>
      <c r="CD35" s="485">
        <v>9</v>
      </c>
      <c r="CE35" s="485">
        <v>2043</v>
      </c>
      <c r="CF35" s="485">
        <v>6</v>
      </c>
      <c r="CG35" s="485">
        <v>2043</v>
      </c>
      <c r="CH35" s="485">
        <v>3</v>
      </c>
      <c r="CI35" s="485">
        <v>2043</v>
      </c>
      <c r="CJ35" s="485" t="s">
        <v>167</v>
      </c>
      <c r="CK35" s="485" t="s">
        <v>167</v>
      </c>
      <c r="CL35" s="751" t="s">
        <v>176</v>
      </c>
      <c r="CM35" s="752"/>
      <c r="CN35" s="753">
        <v>660</v>
      </c>
      <c r="CO35" s="754">
        <v>-23852</v>
      </c>
      <c r="CP35" s="755">
        <v>-1988</v>
      </c>
      <c r="CQ35" s="57" t="s">
        <v>177</v>
      </c>
      <c r="CR35" s="53"/>
      <c r="CS35" s="56"/>
      <c r="CT35" s="55" t="s">
        <v>178</v>
      </c>
      <c r="CU35" s="54" t="s">
        <v>181</v>
      </c>
      <c r="CV35" s="54"/>
      <c r="CW35" s="53"/>
      <c r="CX35" s="52"/>
      <c r="CY35" s="51"/>
      <c r="CZ35" s="50"/>
      <c r="DA35" s="50"/>
      <c r="DE35" s="49" t="s">
        <v>56</v>
      </c>
      <c r="DF35" s="49" t="s">
        <v>2</v>
      </c>
      <c r="DG35" s="49" t="s">
        <v>0</v>
      </c>
      <c r="DH35" s="49" t="s">
        <v>1</v>
      </c>
      <c r="DI35" s="49" t="s">
        <v>0</v>
      </c>
      <c r="DJ35" s="49" t="s">
        <v>11</v>
      </c>
      <c r="DK35" s="49">
        <v>0</v>
      </c>
      <c r="DL35" s="49" t="s">
        <v>167</v>
      </c>
      <c r="DM35" s="49" t="s">
        <v>2</v>
      </c>
      <c r="DN35" s="49" t="s">
        <v>0</v>
      </c>
      <c r="DO35" s="49" t="s">
        <v>1</v>
      </c>
      <c r="DP35" s="49" t="s">
        <v>0</v>
      </c>
      <c r="DQ35" s="49" t="s">
        <v>11</v>
      </c>
      <c r="DS35" s="49" t="s">
        <v>167</v>
      </c>
      <c r="DT35" s="49" t="s">
        <v>174</v>
      </c>
    </row>
    <row r="36" spans="1:124" s="49" customFormat="1" ht="36.75" customHeight="1" x14ac:dyDescent="0.2">
      <c r="A36" s="93">
        <v>376</v>
      </c>
      <c r="B36" s="62">
        <v>20</v>
      </c>
      <c r="C36" s="62" t="s">
        <v>165</v>
      </c>
      <c r="D36" s="92" t="s">
        <v>55</v>
      </c>
      <c r="E36" s="62" t="s">
        <v>10</v>
      </c>
      <c r="F36" s="91" t="s">
        <v>54</v>
      </c>
      <c r="G36" s="90" t="s">
        <v>0</v>
      </c>
      <c r="H36" s="90" t="s">
        <v>35</v>
      </c>
      <c r="I36" s="90" t="s">
        <v>0</v>
      </c>
      <c r="J36" s="89">
        <v>1988</v>
      </c>
      <c r="K36" s="78" t="e">
        <v>#N/A</v>
      </c>
      <c r="L36" s="78"/>
      <c r="M36" s="78" t="e">
        <v>#N/A</v>
      </c>
      <c r="N36" s="78"/>
      <c r="O36" s="88" t="s">
        <v>52</v>
      </c>
      <c r="P36" s="87" t="s">
        <v>53</v>
      </c>
      <c r="Q36" s="86" t="s">
        <v>166</v>
      </c>
      <c r="R36" s="86" t="s">
        <v>167</v>
      </c>
      <c r="S36" s="85" t="s">
        <v>12</v>
      </c>
      <c r="T36" s="84" t="s">
        <v>98</v>
      </c>
      <c r="U36" s="83" t="s">
        <v>169</v>
      </c>
      <c r="V36" s="82">
        <v>1</v>
      </c>
      <c r="W36" s="81" t="s">
        <v>0</v>
      </c>
      <c r="X36" s="77">
        <v>9</v>
      </c>
      <c r="Y36" s="80">
        <v>2.34</v>
      </c>
      <c r="Z36" s="79">
        <v>2</v>
      </c>
      <c r="AA36" s="78" t="s">
        <v>0</v>
      </c>
      <c r="AB36" s="77">
        <v>9</v>
      </c>
      <c r="AC36" s="76">
        <v>2.67</v>
      </c>
      <c r="AD36" s="75" t="s">
        <v>2</v>
      </c>
      <c r="AE36" s="74" t="s">
        <v>0</v>
      </c>
      <c r="AF36" s="73" t="s">
        <v>1</v>
      </c>
      <c r="AG36" s="72" t="s">
        <v>0</v>
      </c>
      <c r="AH36" s="71">
        <v>2014</v>
      </c>
      <c r="AI36" s="70"/>
      <c r="AJ36" s="69">
        <v>12</v>
      </c>
      <c r="AK36" s="59">
        <v>3</v>
      </c>
      <c r="AL36" s="59">
        <v>-24180</v>
      </c>
      <c r="AM36" s="68"/>
      <c r="AN36" s="58"/>
      <c r="AO36" s="57">
        <v>2.34</v>
      </c>
      <c r="AP36" s="53">
        <v>0.33</v>
      </c>
      <c r="AQ36" s="56"/>
      <c r="AR36" s="55" t="s">
        <v>170</v>
      </c>
      <c r="AS36" s="67"/>
      <c r="AT36" s="67"/>
      <c r="AU36" s="53">
        <v>0</v>
      </c>
      <c r="AV36" s="66"/>
      <c r="AW36" s="65"/>
      <c r="AX36" s="50"/>
      <c r="AY36" s="50"/>
      <c r="AZ36" s="50"/>
      <c r="BA36" s="50"/>
      <c r="BB36" s="50"/>
      <c r="BC36" s="50"/>
      <c r="BD36" s="64" t="s">
        <v>167</v>
      </c>
      <c r="BE36" s="563" t="s">
        <v>189</v>
      </c>
      <c r="BF36" s="490"/>
      <c r="BG36" s="490"/>
      <c r="BH36" s="491" t="s">
        <v>4</v>
      </c>
      <c r="BI36" s="492" t="s">
        <v>172</v>
      </c>
      <c r="BJ36" s="493" t="s">
        <v>173</v>
      </c>
      <c r="BK36" s="492">
        <v>24204</v>
      </c>
      <c r="BL36" s="494" t="s">
        <v>174</v>
      </c>
      <c r="BM36" s="495"/>
      <c r="BN36" s="496"/>
      <c r="BO36" s="497"/>
      <c r="BP36" s="497"/>
      <c r="BQ36" s="497" t="s">
        <v>167</v>
      </c>
      <c r="BR36" s="496" t="s">
        <v>167</v>
      </c>
      <c r="BS36" s="495"/>
      <c r="BT36" s="492"/>
      <c r="BU36" s="492"/>
      <c r="BV36" s="498"/>
      <c r="BW36" s="498" t="s">
        <v>167</v>
      </c>
      <c r="BX36" s="498"/>
      <c r="BY36" s="498"/>
      <c r="BZ36" s="498"/>
      <c r="CA36" s="485"/>
      <c r="CB36" s="485" t="s">
        <v>174</v>
      </c>
      <c r="CC36" s="485" t="s">
        <v>175</v>
      </c>
      <c r="CD36" s="485">
        <v>4</v>
      </c>
      <c r="CE36" s="485">
        <v>2043</v>
      </c>
      <c r="CF36" s="485">
        <v>1</v>
      </c>
      <c r="CG36" s="485">
        <v>2043</v>
      </c>
      <c r="CH36" s="485">
        <v>10</v>
      </c>
      <c r="CI36" s="485">
        <v>2042</v>
      </c>
      <c r="CJ36" s="485" t="s">
        <v>167</v>
      </c>
      <c r="CK36" s="485" t="s">
        <v>167</v>
      </c>
      <c r="CL36" s="751" t="s">
        <v>176</v>
      </c>
      <c r="CM36" s="752"/>
      <c r="CN36" s="753">
        <v>660</v>
      </c>
      <c r="CO36" s="754">
        <v>-23847</v>
      </c>
      <c r="CP36" s="755">
        <v>-1988</v>
      </c>
      <c r="CQ36" s="57" t="s">
        <v>177</v>
      </c>
      <c r="CR36" s="53"/>
      <c r="CS36" s="56"/>
      <c r="CT36" s="55" t="s">
        <v>178</v>
      </c>
      <c r="CU36" s="54" t="s">
        <v>181</v>
      </c>
      <c r="CV36" s="54"/>
      <c r="CW36" s="53"/>
      <c r="CX36" s="52"/>
      <c r="CY36" s="51"/>
      <c r="CZ36" s="50"/>
      <c r="DA36" s="50"/>
      <c r="DE36" s="49" t="s">
        <v>52</v>
      </c>
      <c r="DF36" s="49" t="s">
        <v>2</v>
      </c>
      <c r="DG36" s="49" t="s">
        <v>0</v>
      </c>
      <c r="DH36" s="49" t="s">
        <v>1</v>
      </c>
      <c r="DI36" s="49" t="s">
        <v>0</v>
      </c>
      <c r="DJ36" s="49" t="s">
        <v>11</v>
      </c>
      <c r="DK36" s="49">
        <v>0</v>
      </c>
      <c r="DL36" s="49" t="s">
        <v>167</v>
      </c>
      <c r="DM36" s="49" t="s">
        <v>2</v>
      </c>
      <c r="DN36" s="49" t="s">
        <v>0</v>
      </c>
      <c r="DO36" s="49" t="s">
        <v>1</v>
      </c>
      <c r="DP36" s="49" t="s">
        <v>0</v>
      </c>
      <c r="DQ36" s="49" t="s">
        <v>11</v>
      </c>
      <c r="DS36" s="49" t="s">
        <v>167</v>
      </c>
      <c r="DT36" s="49" t="s">
        <v>174</v>
      </c>
    </row>
    <row r="37" spans="1:124" s="49" customFormat="1" ht="36.75" customHeight="1" x14ac:dyDescent="0.2">
      <c r="A37" s="93">
        <v>461</v>
      </c>
      <c r="B37" s="62">
        <v>21</v>
      </c>
      <c r="C37" s="62" t="s">
        <v>165</v>
      </c>
      <c r="D37" s="92" t="s">
        <v>51</v>
      </c>
      <c r="E37" s="62" t="s">
        <v>10</v>
      </c>
      <c r="F37" s="91" t="s">
        <v>50</v>
      </c>
      <c r="G37" s="90" t="s">
        <v>0</v>
      </c>
      <c r="H37" s="90" t="s">
        <v>49</v>
      </c>
      <c r="I37" s="90" t="s">
        <v>0</v>
      </c>
      <c r="J37" s="89" t="s">
        <v>48</v>
      </c>
      <c r="K37" s="78" t="e">
        <v>#N/A</v>
      </c>
      <c r="L37" s="78"/>
      <c r="M37" s="78" t="e">
        <v>#N/A</v>
      </c>
      <c r="N37" s="78"/>
      <c r="O37" s="88"/>
      <c r="P37" s="87" t="s">
        <v>47</v>
      </c>
      <c r="Q37" s="86" t="s">
        <v>166</v>
      </c>
      <c r="R37" s="86" t="s">
        <v>167</v>
      </c>
      <c r="S37" s="85" t="s">
        <v>12</v>
      </c>
      <c r="T37" s="84" t="s">
        <v>98</v>
      </c>
      <c r="U37" s="83" t="s">
        <v>169</v>
      </c>
      <c r="V37" s="82">
        <v>4</v>
      </c>
      <c r="W37" s="81" t="s">
        <v>0</v>
      </c>
      <c r="X37" s="77">
        <v>9</v>
      </c>
      <c r="Y37" s="80">
        <v>3.33</v>
      </c>
      <c r="Z37" s="79">
        <v>5</v>
      </c>
      <c r="AA37" s="78" t="s">
        <v>0</v>
      </c>
      <c r="AB37" s="77">
        <v>9</v>
      </c>
      <c r="AC37" s="76">
        <v>3.66</v>
      </c>
      <c r="AD37" s="75" t="s">
        <v>2</v>
      </c>
      <c r="AE37" s="74" t="s">
        <v>0</v>
      </c>
      <c r="AF37" s="73" t="s">
        <v>1</v>
      </c>
      <c r="AG37" s="72" t="s">
        <v>0</v>
      </c>
      <c r="AH37" s="71">
        <v>2014</v>
      </c>
      <c r="AI37" s="70"/>
      <c r="AJ37" s="69">
        <v>12</v>
      </c>
      <c r="AK37" s="59">
        <v>3</v>
      </c>
      <c r="AL37" s="59">
        <v>-24180</v>
      </c>
      <c r="AM37" s="68"/>
      <c r="AN37" s="58"/>
      <c r="AO37" s="57">
        <v>2.34</v>
      </c>
      <c r="AP37" s="53">
        <v>0.33</v>
      </c>
      <c r="AQ37" s="56"/>
      <c r="AR37" s="55" t="s">
        <v>180</v>
      </c>
      <c r="AS37" s="67">
        <v>10</v>
      </c>
      <c r="AT37" s="67" t="s">
        <v>16</v>
      </c>
      <c r="AU37" s="53">
        <v>11</v>
      </c>
      <c r="AV37" s="66" t="s">
        <v>16</v>
      </c>
      <c r="AW37" s="65">
        <v>5</v>
      </c>
      <c r="AX37" s="50" t="s">
        <v>0</v>
      </c>
      <c r="AY37" s="50">
        <v>2014</v>
      </c>
      <c r="AZ37" s="50"/>
      <c r="BA37" s="50"/>
      <c r="BB37" s="50"/>
      <c r="BC37" s="50">
        <v>5</v>
      </c>
      <c r="BD37" s="64">
        <v>-24173</v>
      </c>
      <c r="BE37" s="563" t="s">
        <v>171</v>
      </c>
      <c r="BF37" s="490"/>
      <c r="BG37" s="490"/>
      <c r="BH37" s="491" t="s">
        <v>15</v>
      </c>
      <c r="BI37" s="492" t="s">
        <v>172</v>
      </c>
      <c r="BJ37" s="493" t="s">
        <v>173</v>
      </c>
      <c r="BK37" s="492">
        <v>24204</v>
      </c>
      <c r="BL37" s="494" t="s">
        <v>174</v>
      </c>
      <c r="BM37" s="495"/>
      <c r="BN37" s="496"/>
      <c r="BO37" s="497"/>
      <c r="BP37" s="497"/>
      <c r="BQ37" s="497" t="s">
        <v>167</v>
      </c>
      <c r="BR37" s="496" t="s">
        <v>167</v>
      </c>
      <c r="BS37" s="495"/>
      <c r="BT37" s="492"/>
      <c r="BU37" s="492"/>
      <c r="BV37" s="498"/>
      <c r="BW37" s="498" t="s">
        <v>167</v>
      </c>
      <c r="BX37" s="498"/>
      <c r="BY37" s="498"/>
      <c r="BZ37" s="498"/>
      <c r="CA37" s="485"/>
      <c r="CB37" s="485" t="s">
        <v>174</v>
      </c>
      <c r="CC37" s="485" t="s">
        <v>175</v>
      </c>
      <c r="CD37" s="485">
        <v>12</v>
      </c>
      <c r="CE37" s="485">
        <v>2034</v>
      </c>
      <c r="CF37" s="485">
        <v>9</v>
      </c>
      <c r="CG37" s="485">
        <v>2034</v>
      </c>
      <c r="CH37" s="485">
        <v>6</v>
      </c>
      <c r="CI37" s="485">
        <v>2034</v>
      </c>
      <c r="CJ37" s="485" t="s">
        <v>167</v>
      </c>
      <c r="CK37" s="485" t="s">
        <v>167</v>
      </c>
      <c r="CL37" s="751" t="s">
        <v>176</v>
      </c>
      <c r="CM37" s="752"/>
      <c r="CN37" s="753">
        <v>660</v>
      </c>
      <c r="CO37" s="754">
        <v>-23747</v>
      </c>
      <c r="CP37" s="755">
        <v>-1979</v>
      </c>
      <c r="CQ37" s="57" t="s">
        <v>177</v>
      </c>
      <c r="CR37" s="53"/>
      <c r="CS37" s="56"/>
      <c r="CT37" s="55" t="s">
        <v>178</v>
      </c>
      <c r="CU37" s="54" t="s">
        <v>181</v>
      </c>
      <c r="CV37" s="54"/>
      <c r="CW37" s="53"/>
      <c r="CX37" s="52"/>
      <c r="CY37" s="51"/>
      <c r="CZ37" s="50"/>
      <c r="DA37" s="50"/>
      <c r="DF37" s="49" t="s">
        <v>2</v>
      </c>
      <c r="DG37" s="49" t="s">
        <v>0</v>
      </c>
      <c r="DH37" s="49" t="s">
        <v>1</v>
      </c>
      <c r="DI37" s="49" t="s">
        <v>0</v>
      </c>
      <c r="DJ37" s="49" t="s">
        <v>11</v>
      </c>
      <c r="DK37" s="49">
        <v>0</v>
      </c>
      <c r="DL37" s="49" t="s">
        <v>167</v>
      </c>
      <c r="DM37" s="49" t="s">
        <v>2</v>
      </c>
      <c r="DN37" s="49" t="s">
        <v>0</v>
      </c>
      <c r="DO37" s="49" t="s">
        <v>1</v>
      </c>
      <c r="DP37" s="49" t="s">
        <v>0</v>
      </c>
      <c r="DQ37" s="49" t="s">
        <v>11</v>
      </c>
      <c r="DS37" s="49" t="s">
        <v>167</v>
      </c>
      <c r="DT37" s="49" t="s">
        <v>174</v>
      </c>
    </row>
    <row r="38" spans="1:124" s="240" customFormat="1" ht="22.5" customHeight="1" x14ac:dyDescent="0.2">
      <c r="A38" s="280">
        <v>515</v>
      </c>
      <c r="B38" s="62">
        <v>22</v>
      </c>
      <c r="C38" s="252" t="s">
        <v>190</v>
      </c>
      <c r="D38" s="279" t="s">
        <v>46</v>
      </c>
      <c r="E38" s="252" t="s">
        <v>20</v>
      </c>
      <c r="F38" s="278" t="s">
        <v>19</v>
      </c>
      <c r="G38" s="277" t="s">
        <v>0</v>
      </c>
      <c r="H38" s="277" t="s">
        <v>45</v>
      </c>
      <c r="I38" s="277" t="s">
        <v>0</v>
      </c>
      <c r="J38" s="276">
        <v>1987</v>
      </c>
      <c r="K38" s="265" t="e">
        <v>#N/A</v>
      </c>
      <c r="L38" s="265"/>
      <c r="M38" s="265" t="e">
        <v>#N/A</v>
      </c>
      <c r="N38" s="265"/>
      <c r="O38" s="275" t="s">
        <v>42</v>
      </c>
      <c r="P38" s="274" t="s">
        <v>44</v>
      </c>
      <c r="Q38" s="273" t="s">
        <v>192</v>
      </c>
      <c r="R38" s="273" t="s">
        <v>193</v>
      </c>
      <c r="S38" s="272" t="s">
        <v>43</v>
      </c>
      <c r="T38" s="271" t="s">
        <v>194</v>
      </c>
      <c r="U38" s="270" t="s">
        <v>169</v>
      </c>
      <c r="V38" s="269">
        <v>2</v>
      </c>
      <c r="W38" s="268" t="s">
        <v>0</v>
      </c>
      <c r="X38" s="264">
        <v>12</v>
      </c>
      <c r="Y38" s="267">
        <v>1.68</v>
      </c>
      <c r="Z38" s="266">
        <v>3</v>
      </c>
      <c r="AA38" s="265" t="s">
        <v>0</v>
      </c>
      <c r="AB38" s="264">
        <v>12</v>
      </c>
      <c r="AC38" s="263">
        <v>1.8599999999999999</v>
      </c>
      <c r="AD38" s="262" t="s">
        <v>2</v>
      </c>
      <c r="AE38" s="261" t="s">
        <v>0</v>
      </c>
      <c r="AF38" s="260" t="s">
        <v>1</v>
      </c>
      <c r="AG38" s="259" t="s">
        <v>0</v>
      </c>
      <c r="AH38" s="258">
        <v>2014</v>
      </c>
      <c r="AI38" s="257"/>
      <c r="AJ38" s="256">
        <v>12</v>
      </c>
      <c r="AK38" s="250">
        <v>2</v>
      </c>
      <c r="AL38" s="250">
        <v>-24180</v>
      </c>
      <c r="AM38" s="251"/>
      <c r="AN38" s="522"/>
      <c r="AO38" s="248">
        <v>1.5</v>
      </c>
      <c r="AP38" s="244">
        <v>0.18</v>
      </c>
      <c r="AQ38" s="247"/>
      <c r="AR38" s="246" t="s">
        <v>170</v>
      </c>
      <c r="AS38" s="245"/>
      <c r="AT38" s="245"/>
      <c r="AU38" s="244">
        <v>0</v>
      </c>
      <c r="AV38" s="255"/>
      <c r="AW38" s="254"/>
      <c r="AX38" s="241"/>
      <c r="AY38" s="241"/>
      <c r="AZ38" s="241"/>
      <c r="BA38" s="241"/>
      <c r="BB38" s="241"/>
      <c r="BC38" s="241"/>
      <c r="BD38" s="253" t="s">
        <v>167</v>
      </c>
      <c r="BE38" s="565" t="s">
        <v>189</v>
      </c>
      <c r="BF38" s="499"/>
      <c r="BG38" s="499"/>
      <c r="BH38" s="500" t="s">
        <v>4</v>
      </c>
      <c r="BI38" s="501" t="s">
        <v>172</v>
      </c>
      <c r="BJ38" s="502" t="s">
        <v>173</v>
      </c>
      <c r="BK38" s="501">
        <v>24192</v>
      </c>
      <c r="BL38" s="503" t="s">
        <v>174</v>
      </c>
      <c r="BM38" s="504"/>
      <c r="BN38" s="505"/>
      <c r="BO38" s="506"/>
      <c r="BP38" s="506"/>
      <c r="BQ38" s="506" t="s">
        <v>167</v>
      </c>
      <c r="BR38" s="505" t="s">
        <v>167</v>
      </c>
      <c r="BS38" s="504"/>
      <c r="BT38" s="501"/>
      <c r="BU38" s="501"/>
      <c r="BV38" s="507"/>
      <c r="BW38" s="507" t="s">
        <v>167</v>
      </c>
      <c r="BX38" s="507"/>
      <c r="BY38" s="507"/>
      <c r="BZ38" s="507"/>
      <c r="CA38" s="486"/>
      <c r="CB38" s="486" t="s">
        <v>174</v>
      </c>
      <c r="CC38" s="486" t="s">
        <v>175</v>
      </c>
      <c r="CD38" s="486">
        <v>8</v>
      </c>
      <c r="CE38" s="486">
        <v>2047</v>
      </c>
      <c r="CF38" s="486">
        <v>5</v>
      </c>
      <c r="CG38" s="486">
        <v>2047</v>
      </c>
      <c r="CH38" s="486">
        <v>2</v>
      </c>
      <c r="CI38" s="486">
        <v>2047</v>
      </c>
      <c r="CJ38" s="486" t="s">
        <v>167</v>
      </c>
      <c r="CK38" s="486" t="s">
        <v>167</v>
      </c>
      <c r="CL38" s="756" t="s">
        <v>176</v>
      </c>
      <c r="CM38" s="757"/>
      <c r="CN38" s="758">
        <v>720</v>
      </c>
      <c r="CO38" s="759">
        <v>-23839</v>
      </c>
      <c r="CP38" s="760">
        <v>-1987</v>
      </c>
      <c r="CQ38" s="248" t="s">
        <v>177</v>
      </c>
      <c r="CR38" s="244"/>
      <c r="CS38" s="247"/>
      <c r="CT38" s="246" t="s">
        <v>178</v>
      </c>
      <c r="CU38" s="245" t="s">
        <v>181</v>
      </c>
      <c r="CV38" s="245"/>
      <c r="CW38" s="244"/>
      <c r="CX38" s="243"/>
      <c r="CY38" s="242"/>
      <c r="CZ38" s="241"/>
      <c r="DA38" s="241"/>
      <c r="DE38" s="240" t="s">
        <v>42</v>
      </c>
      <c r="DF38" s="240" t="s">
        <v>2</v>
      </c>
      <c r="DG38" s="240" t="s">
        <v>0</v>
      </c>
      <c r="DH38" s="240" t="s">
        <v>1</v>
      </c>
      <c r="DI38" s="240" t="s">
        <v>0</v>
      </c>
      <c r="DJ38" s="240">
        <v>2012</v>
      </c>
      <c r="DK38" s="240">
        <v>0</v>
      </c>
      <c r="DL38" s="240" t="s">
        <v>167</v>
      </c>
      <c r="DM38" s="240" t="s">
        <v>2</v>
      </c>
      <c r="DN38" s="240" t="s">
        <v>0</v>
      </c>
      <c r="DO38" s="240" t="s">
        <v>1</v>
      </c>
      <c r="DP38" s="240" t="s">
        <v>0</v>
      </c>
      <c r="DQ38" s="240">
        <v>2012</v>
      </c>
      <c r="DS38" s="240" t="s">
        <v>167</v>
      </c>
      <c r="DT38" s="240" t="s">
        <v>174</v>
      </c>
    </row>
    <row r="39" spans="1:124" s="49" customFormat="1" ht="36.75" customHeight="1" x14ac:dyDescent="0.2">
      <c r="A39" s="93">
        <v>554</v>
      </c>
      <c r="B39" s="62">
        <v>23</v>
      </c>
      <c r="C39" s="62" t="s">
        <v>165</v>
      </c>
      <c r="D39" s="92" t="s">
        <v>41</v>
      </c>
      <c r="E39" s="62" t="s">
        <v>10</v>
      </c>
      <c r="F39" s="91">
        <v>30</v>
      </c>
      <c r="G39" s="90" t="s">
        <v>0</v>
      </c>
      <c r="H39" s="90" t="s">
        <v>8</v>
      </c>
      <c r="I39" s="90" t="s">
        <v>0</v>
      </c>
      <c r="J39" s="89">
        <v>1962</v>
      </c>
      <c r="K39" s="78" t="e">
        <v>#N/A</v>
      </c>
      <c r="L39" s="78"/>
      <c r="M39" s="78" t="e">
        <v>#N/A</v>
      </c>
      <c r="N39" s="78"/>
      <c r="O39" s="88" t="s">
        <v>38</v>
      </c>
      <c r="P39" s="87" t="s">
        <v>40</v>
      </c>
      <c r="Q39" s="86" t="s">
        <v>166</v>
      </c>
      <c r="R39" s="86" t="s">
        <v>167</v>
      </c>
      <c r="S39" s="85" t="s">
        <v>39</v>
      </c>
      <c r="T39" s="84" t="s">
        <v>195</v>
      </c>
      <c r="U39" s="83" t="s">
        <v>169</v>
      </c>
      <c r="V39" s="82">
        <v>5</v>
      </c>
      <c r="W39" s="81" t="s">
        <v>0</v>
      </c>
      <c r="X39" s="77">
        <v>9</v>
      </c>
      <c r="Y39" s="80">
        <v>3.66</v>
      </c>
      <c r="Z39" s="79">
        <v>6</v>
      </c>
      <c r="AA39" s="78" t="s">
        <v>0</v>
      </c>
      <c r="AB39" s="77">
        <v>9</v>
      </c>
      <c r="AC39" s="76">
        <v>3.99</v>
      </c>
      <c r="AD39" s="75" t="s">
        <v>2</v>
      </c>
      <c r="AE39" s="74"/>
      <c r="AF39" s="73" t="s">
        <v>1</v>
      </c>
      <c r="AG39" s="72" t="s">
        <v>0</v>
      </c>
      <c r="AH39" s="71">
        <v>2014</v>
      </c>
      <c r="AI39" s="70"/>
      <c r="AJ39" s="69">
        <v>12</v>
      </c>
      <c r="AK39" s="59">
        <v>3</v>
      </c>
      <c r="AL39" s="59">
        <v>-24180</v>
      </c>
      <c r="AM39" s="68"/>
      <c r="AN39" s="58"/>
      <c r="AO39" s="57">
        <v>2.34</v>
      </c>
      <c r="AP39" s="53">
        <v>0.33</v>
      </c>
      <c r="AQ39" s="56"/>
      <c r="AR39" s="55" t="s">
        <v>170</v>
      </c>
      <c r="AS39" s="67"/>
      <c r="AT39" s="67"/>
      <c r="AU39" s="53">
        <v>0</v>
      </c>
      <c r="AV39" s="66"/>
      <c r="AW39" s="65"/>
      <c r="AX39" s="50"/>
      <c r="AY39" s="50"/>
      <c r="AZ39" s="50"/>
      <c r="BA39" s="50"/>
      <c r="BB39" s="50"/>
      <c r="BC39" s="50"/>
      <c r="BD39" s="64" t="s">
        <v>167</v>
      </c>
      <c r="BE39" s="563" t="s">
        <v>189</v>
      </c>
      <c r="BF39" s="490"/>
      <c r="BG39" s="490"/>
      <c r="BH39" s="491" t="s">
        <v>4</v>
      </c>
      <c r="BI39" s="492" t="s">
        <v>172</v>
      </c>
      <c r="BJ39" s="493" t="s">
        <v>173</v>
      </c>
      <c r="BK39" s="492">
        <v>24204</v>
      </c>
      <c r="BL39" s="494" t="s">
        <v>174</v>
      </c>
      <c r="BM39" s="495"/>
      <c r="BN39" s="496"/>
      <c r="BO39" s="497"/>
      <c r="BP39" s="497"/>
      <c r="BQ39" s="497" t="s">
        <v>167</v>
      </c>
      <c r="BR39" s="496" t="s">
        <v>167</v>
      </c>
      <c r="BS39" s="495"/>
      <c r="BT39" s="492"/>
      <c r="BU39" s="492"/>
      <c r="BV39" s="498"/>
      <c r="BW39" s="498" t="s">
        <v>167</v>
      </c>
      <c r="BX39" s="498"/>
      <c r="BY39" s="498"/>
      <c r="BZ39" s="498"/>
      <c r="CA39" s="485"/>
      <c r="CB39" s="485" t="s">
        <v>174</v>
      </c>
      <c r="CC39" s="485" t="s">
        <v>175</v>
      </c>
      <c r="CD39" s="485">
        <v>9</v>
      </c>
      <c r="CE39" s="485">
        <v>2017</v>
      </c>
      <c r="CF39" s="485">
        <v>6</v>
      </c>
      <c r="CG39" s="485">
        <v>2017</v>
      </c>
      <c r="CH39" s="485">
        <v>3</v>
      </c>
      <c r="CI39" s="485">
        <v>2017</v>
      </c>
      <c r="CJ39" s="485" t="s">
        <v>167</v>
      </c>
      <c r="CK39" s="485" t="s">
        <v>167</v>
      </c>
      <c r="CL39" s="751" t="s">
        <v>176</v>
      </c>
      <c r="CM39" s="752"/>
      <c r="CN39" s="753">
        <v>660</v>
      </c>
      <c r="CO39" s="754">
        <v>-23540</v>
      </c>
      <c r="CP39" s="755">
        <v>-1962</v>
      </c>
      <c r="CQ39" s="57" t="s">
        <v>177</v>
      </c>
      <c r="CR39" s="53"/>
      <c r="CS39" s="56"/>
      <c r="CT39" s="55" t="s">
        <v>178</v>
      </c>
      <c r="CU39" s="54" t="s">
        <v>181</v>
      </c>
      <c r="CV39" s="54"/>
      <c r="CW39" s="53"/>
      <c r="CX39" s="52"/>
      <c r="CY39" s="51"/>
      <c r="CZ39" s="50"/>
      <c r="DA39" s="50"/>
      <c r="DE39" s="49" t="s">
        <v>38</v>
      </c>
      <c r="DF39" s="49" t="s">
        <v>2</v>
      </c>
      <c r="DG39" s="49" t="s">
        <v>0</v>
      </c>
      <c r="DH39" s="49" t="s">
        <v>1</v>
      </c>
      <c r="DI39" s="49" t="s">
        <v>0</v>
      </c>
      <c r="DJ39" s="49" t="s">
        <v>11</v>
      </c>
      <c r="DK39" s="49">
        <v>0</v>
      </c>
      <c r="DL39" s="49" t="s">
        <v>167</v>
      </c>
      <c r="DM39" s="49" t="s">
        <v>2</v>
      </c>
      <c r="DN39" s="49" t="s">
        <v>0</v>
      </c>
      <c r="DO39" s="49" t="s">
        <v>1</v>
      </c>
      <c r="DP39" s="49" t="s">
        <v>0</v>
      </c>
      <c r="DQ39" s="49" t="s">
        <v>11</v>
      </c>
      <c r="DS39" s="49" t="s">
        <v>167</v>
      </c>
      <c r="DT39" s="49" t="s">
        <v>174</v>
      </c>
    </row>
    <row r="40" spans="1:124" s="201" customFormat="1" ht="21.75" customHeight="1" x14ac:dyDescent="0.2">
      <c r="A40" s="230"/>
      <c r="B40" s="239" t="s">
        <v>136</v>
      </c>
      <c r="C40" s="238"/>
      <c r="D40" s="237" t="s">
        <v>281</v>
      </c>
      <c r="E40" s="236"/>
      <c r="F40" s="231"/>
      <c r="G40" s="235"/>
      <c r="H40" s="235"/>
      <c r="I40" s="235"/>
      <c r="J40" s="235"/>
      <c r="K40" s="235"/>
      <c r="L40" s="235"/>
      <c r="M40" s="235"/>
      <c r="N40" s="235"/>
      <c r="O40" s="234"/>
      <c r="P40" s="233"/>
      <c r="Q40" s="232"/>
      <c r="R40" s="232"/>
      <c r="S40" s="308"/>
      <c r="T40" s="307"/>
      <c r="U40" s="230"/>
      <c r="V40" s="209"/>
      <c r="W40" s="229"/>
      <c r="X40" s="228"/>
      <c r="Y40" s="227"/>
      <c r="Z40" s="226"/>
      <c r="AA40" s="225"/>
      <c r="AB40" s="224"/>
      <c r="AC40" s="223"/>
      <c r="AD40" s="222"/>
      <c r="AE40" s="221"/>
      <c r="AF40" s="220"/>
      <c r="AG40" s="219"/>
      <c r="AH40" s="218"/>
      <c r="AI40" s="217"/>
      <c r="AJ40" s="216"/>
      <c r="AK40" s="215"/>
      <c r="AL40" s="214"/>
      <c r="AM40" s="213"/>
      <c r="AN40" s="210"/>
      <c r="AO40" s="209"/>
      <c r="AP40" s="208"/>
      <c r="AQ40" s="206"/>
      <c r="AR40" s="206"/>
      <c r="AS40" s="207" t="e">
        <v>#N/A</v>
      </c>
      <c r="AT40" s="204" t="e">
        <v>#N/A</v>
      </c>
      <c r="AU40" s="204"/>
      <c r="AV40" s="212"/>
      <c r="AW40" s="211"/>
      <c r="AX40" s="204"/>
      <c r="AY40" s="203"/>
      <c r="AZ40" s="203"/>
      <c r="BA40" s="203"/>
      <c r="BB40" s="203"/>
      <c r="BC40" s="203"/>
      <c r="BD40" s="203"/>
      <c r="BE40" s="562"/>
      <c r="BF40" s="508"/>
      <c r="BG40" s="509"/>
      <c r="BH40" s="509"/>
      <c r="BI40" s="510"/>
      <c r="BJ40" s="487"/>
      <c r="BK40" s="511"/>
      <c r="BL40" s="487"/>
      <c r="BM40" s="512"/>
      <c r="BN40" s="513"/>
      <c r="BO40" s="514"/>
      <c r="BP40" s="515"/>
      <c r="BQ40" s="515"/>
      <c r="BR40" s="515"/>
      <c r="BS40" s="514"/>
      <c r="BT40" s="513"/>
      <c r="BU40" s="487"/>
      <c r="BV40" s="487"/>
      <c r="BW40" s="489"/>
      <c r="BX40" s="489"/>
      <c r="BY40" s="489"/>
      <c r="BZ40" s="489"/>
      <c r="CA40" s="484"/>
      <c r="CB40" s="484"/>
      <c r="CC40" s="484"/>
      <c r="CD40" s="484"/>
      <c r="CE40" s="484"/>
      <c r="CF40" s="484"/>
      <c r="CG40" s="484"/>
      <c r="CH40" s="484"/>
      <c r="CI40" s="484"/>
      <c r="CJ40" s="484"/>
      <c r="CK40" s="484"/>
      <c r="CL40" s="484"/>
      <c r="CM40" s="761"/>
      <c r="CN40" s="762"/>
      <c r="CO40" s="763"/>
      <c r="CP40" s="764"/>
      <c r="CQ40" s="209"/>
      <c r="CR40" s="208"/>
      <c r="CS40" s="206"/>
      <c r="CT40" s="206"/>
      <c r="CU40" s="207"/>
      <c r="CV40" s="204"/>
      <c r="CW40" s="204"/>
      <c r="CX40" s="206"/>
      <c r="CY40" s="205"/>
      <c r="CZ40" s="204"/>
      <c r="DA40" s="203"/>
      <c r="DB40" s="202"/>
    </row>
    <row r="41" spans="1:124" s="49" customFormat="1" ht="36.75" customHeight="1" x14ac:dyDescent="0.2">
      <c r="A41" s="93">
        <v>128</v>
      </c>
      <c r="B41" s="62">
        <v>1</v>
      </c>
      <c r="C41" s="62" t="s">
        <v>190</v>
      </c>
      <c r="D41" s="92" t="s">
        <v>37</v>
      </c>
      <c r="E41" s="62" t="s">
        <v>20</v>
      </c>
      <c r="F41" s="91" t="s">
        <v>36</v>
      </c>
      <c r="G41" s="90" t="s">
        <v>0</v>
      </c>
      <c r="H41" s="90" t="s">
        <v>35</v>
      </c>
      <c r="I41" s="90" t="s">
        <v>0</v>
      </c>
      <c r="J41" s="89">
        <v>1961</v>
      </c>
      <c r="K41" s="109" t="e">
        <v>#N/A</v>
      </c>
      <c r="L41" s="108"/>
      <c r="M41" s="108" t="e">
        <v>#N/A</v>
      </c>
      <c r="N41" s="108"/>
      <c r="O41" s="200" t="s">
        <v>33</v>
      </c>
      <c r="P41" s="87" t="s">
        <v>34</v>
      </c>
      <c r="Q41" s="106" t="s">
        <v>166</v>
      </c>
      <c r="R41" s="106" t="s">
        <v>167</v>
      </c>
      <c r="S41" s="85" t="s">
        <v>24</v>
      </c>
      <c r="T41" s="84" t="s">
        <v>168</v>
      </c>
      <c r="U41" s="83" t="s">
        <v>169</v>
      </c>
      <c r="V41" s="82">
        <v>9</v>
      </c>
      <c r="W41" s="81" t="s">
        <v>0</v>
      </c>
      <c r="X41" s="77">
        <v>9</v>
      </c>
      <c r="Y41" s="80">
        <v>4.9800000000000004</v>
      </c>
      <c r="Z41" s="79">
        <v>5</v>
      </c>
      <c r="AA41" s="77" t="s">
        <v>16</v>
      </c>
      <c r="AB41" s="79">
        <v>6</v>
      </c>
      <c r="AC41" s="105" t="s">
        <v>16</v>
      </c>
      <c r="AD41" s="75" t="s">
        <v>2</v>
      </c>
      <c r="AE41" s="74" t="s">
        <v>0</v>
      </c>
      <c r="AF41" s="73" t="s">
        <v>1</v>
      </c>
      <c r="AG41" s="72" t="s">
        <v>0</v>
      </c>
      <c r="AH41" s="71">
        <v>2014</v>
      </c>
      <c r="AI41" s="104"/>
      <c r="AJ41" s="103">
        <v>12</v>
      </c>
      <c r="AK41" s="59">
        <v>1</v>
      </c>
      <c r="AL41" s="59">
        <v>-24180</v>
      </c>
      <c r="AM41" s="60"/>
      <c r="AN41" s="58"/>
      <c r="AO41" s="57">
        <v>2.34</v>
      </c>
      <c r="AP41" s="63">
        <v>0.33</v>
      </c>
      <c r="AQ41" s="98"/>
      <c r="AR41" s="97" t="s">
        <v>170</v>
      </c>
      <c r="AS41" s="102"/>
      <c r="AT41" s="102"/>
      <c r="AU41" s="63">
        <v>0</v>
      </c>
      <c r="AV41" s="66"/>
      <c r="AW41" s="101"/>
      <c r="AX41" s="100"/>
      <c r="AY41" s="94"/>
      <c r="AZ41" s="94"/>
      <c r="BA41" s="94"/>
      <c r="BB41" s="94"/>
      <c r="BC41" s="94"/>
      <c r="BD41" s="99" t="s">
        <v>167</v>
      </c>
      <c r="BE41" s="561" t="s">
        <v>171</v>
      </c>
      <c r="BF41" s="490"/>
      <c r="BG41" s="490"/>
      <c r="BH41" s="491" t="s">
        <v>15</v>
      </c>
      <c r="BI41" s="492" t="s">
        <v>172</v>
      </c>
      <c r="BJ41" s="493" t="s">
        <v>173</v>
      </c>
      <c r="BK41" s="492" t="s">
        <v>174</v>
      </c>
      <c r="BL41" s="494" t="s">
        <v>174</v>
      </c>
      <c r="BM41" s="495"/>
      <c r="BN41" s="496"/>
      <c r="BO41" s="497"/>
      <c r="BP41" s="497"/>
      <c r="BQ41" s="497" t="s">
        <v>167</v>
      </c>
      <c r="BR41" s="496" t="s">
        <v>167</v>
      </c>
      <c r="BS41" s="495"/>
      <c r="BT41" s="492"/>
      <c r="BU41" s="492"/>
      <c r="BV41" s="498"/>
      <c r="BW41" s="498" t="s">
        <v>167</v>
      </c>
      <c r="BX41" s="498"/>
      <c r="BY41" s="498"/>
      <c r="BZ41" s="498"/>
      <c r="CA41" s="485"/>
      <c r="CB41" s="485" t="s">
        <v>174</v>
      </c>
      <c r="CC41" s="485" t="s">
        <v>175</v>
      </c>
      <c r="CD41" s="485">
        <v>4</v>
      </c>
      <c r="CE41" s="485">
        <v>2021</v>
      </c>
      <c r="CF41" s="485">
        <v>1</v>
      </c>
      <c r="CG41" s="485">
        <v>2021</v>
      </c>
      <c r="CH41" s="485">
        <v>10</v>
      </c>
      <c r="CI41" s="485">
        <v>2020</v>
      </c>
      <c r="CJ41" s="485" t="s">
        <v>167</v>
      </c>
      <c r="CK41" s="485" t="s">
        <v>167</v>
      </c>
      <c r="CL41" s="751" t="s">
        <v>176</v>
      </c>
      <c r="CM41" s="752"/>
      <c r="CN41" s="753">
        <v>720</v>
      </c>
      <c r="CO41" s="754">
        <v>-23523</v>
      </c>
      <c r="CP41" s="755">
        <v>-1961</v>
      </c>
      <c r="CQ41" s="57" t="s">
        <v>177</v>
      </c>
      <c r="CR41" s="63"/>
      <c r="CS41" s="98"/>
      <c r="CT41" s="97" t="s">
        <v>178</v>
      </c>
      <c r="CU41" s="96" t="s">
        <v>181</v>
      </c>
      <c r="CV41" s="96"/>
      <c r="CW41" s="63"/>
      <c r="CX41" s="52"/>
      <c r="CY41" s="95"/>
      <c r="CZ41" s="94"/>
      <c r="DA41" s="94"/>
      <c r="DE41" s="49" t="s">
        <v>33</v>
      </c>
      <c r="DF41" s="49" t="s">
        <v>2</v>
      </c>
      <c r="DG41" s="49" t="s">
        <v>0</v>
      </c>
      <c r="DH41" s="49" t="s">
        <v>1</v>
      </c>
      <c r="DI41" s="49" t="s">
        <v>0</v>
      </c>
      <c r="DJ41" s="49">
        <v>2013</v>
      </c>
      <c r="DK41" s="49">
        <v>0</v>
      </c>
      <c r="DL41" s="49" t="s">
        <v>167</v>
      </c>
      <c r="DM41" s="49" t="s">
        <v>2</v>
      </c>
      <c r="DN41" s="49" t="s">
        <v>0</v>
      </c>
      <c r="DO41" s="49" t="s">
        <v>1</v>
      </c>
      <c r="DP41" s="49" t="s">
        <v>0</v>
      </c>
      <c r="DQ41" s="49">
        <v>2013</v>
      </c>
      <c r="DS41" s="49" t="s">
        <v>167</v>
      </c>
      <c r="DT41" s="49" t="s">
        <v>174</v>
      </c>
    </row>
    <row r="42" spans="1:124" s="49" customFormat="1" ht="36.75" customHeight="1" x14ac:dyDescent="0.2">
      <c r="A42" s="93">
        <v>239</v>
      </c>
      <c r="B42" s="62">
        <v>2</v>
      </c>
      <c r="C42" s="62" t="s">
        <v>165</v>
      </c>
      <c r="D42" s="92" t="s">
        <v>32</v>
      </c>
      <c r="E42" s="62" t="s">
        <v>10</v>
      </c>
      <c r="F42" s="91" t="s">
        <v>31</v>
      </c>
      <c r="G42" s="90" t="s">
        <v>0</v>
      </c>
      <c r="H42" s="90" t="s">
        <v>25</v>
      </c>
      <c r="I42" s="90" t="s">
        <v>0</v>
      </c>
      <c r="J42" s="89" t="s">
        <v>30</v>
      </c>
      <c r="K42" s="109" t="e">
        <v>#N/A</v>
      </c>
      <c r="L42" s="108"/>
      <c r="M42" s="108" t="e">
        <v>#N/A</v>
      </c>
      <c r="N42" s="108"/>
      <c r="O42" s="107"/>
      <c r="P42" s="87" t="s">
        <v>29</v>
      </c>
      <c r="Q42" s="106" t="s">
        <v>166</v>
      </c>
      <c r="R42" s="106" t="s">
        <v>167</v>
      </c>
      <c r="S42" s="85" t="s">
        <v>12</v>
      </c>
      <c r="T42" s="84" t="s">
        <v>98</v>
      </c>
      <c r="U42" s="83" t="s">
        <v>169</v>
      </c>
      <c r="V42" s="82">
        <v>9</v>
      </c>
      <c r="W42" s="81" t="s">
        <v>0</v>
      </c>
      <c r="X42" s="77">
        <v>9</v>
      </c>
      <c r="Y42" s="80">
        <v>4.9800000000000004</v>
      </c>
      <c r="Z42" s="79">
        <v>5</v>
      </c>
      <c r="AA42" s="77" t="s">
        <v>16</v>
      </c>
      <c r="AB42" s="79">
        <v>6</v>
      </c>
      <c r="AC42" s="105" t="s">
        <v>16</v>
      </c>
      <c r="AD42" s="75" t="s">
        <v>2</v>
      </c>
      <c r="AE42" s="74" t="s">
        <v>0</v>
      </c>
      <c r="AF42" s="73" t="s">
        <v>1</v>
      </c>
      <c r="AG42" s="72" t="s">
        <v>0</v>
      </c>
      <c r="AH42" s="71">
        <v>2014</v>
      </c>
      <c r="AI42" s="104" t="s">
        <v>28</v>
      </c>
      <c r="AJ42" s="103">
        <v>12</v>
      </c>
      <c r="AK42" s="59">
        <v>1</v>
      </c>
      <c r="AL42" s="59">
        <v>-24180</v>
      </c>
      <c r="AM42" s="60"/>
      <c r="AN42" s="58"/>
      <c r="AO42" s="57">
        <v>2.34</v>
      </c>
      <c r="AP42" s="63">
        <v>0.33</v>
      </c>
      <c r="AQ42" s="98"/>
      <c r="AR42" s="97" t="s">
        <v>170</v>
      </c>
      <c r="AS42" s="102"/>
      <c r="AT42" s="102"/>
      <c r="AU42" s="63">
        <v>0</v>
      </c>
      <c r="AV42" s="66"/>
      <c r="AW42" s="101"/>
      <c r="AX42" s="100"/>
      <c r="AY42" s="94"/>
      <c r="AZ42" s="94"/>
      <c r="BA42" s="94"/>
      <c r="BB42" s="94"/>
      <c r="BC42" s="94"/>
      <c r="BD42" s="99" t="s">
        <v>167</v>
      </c>
      <c r="BE42" s="561" t="s">
        <v>171</v>
      </c>
      <c r="BF42" s="490"/>
      <c r="BG42" s="490"/>
      <c r="BH42" s="491" t="s">
        <v>15</v>
      </c>
      <c r="BI42" s="492" t="s">
        <v>172</v>
      </c>
      <c r="BJ42" s="493" t="s">
        <v>173</v>
      </c>
      <c r="BK42" s="492" t="s">
        <v>174</v>
      </c>
      <c r="BL42" s="494" t="s">
        <v>174</v>
      </c>
      <c r="BM42" s="495"/>
      <c r="BN42" s="496"/>
      <c r="BO42" s="497"/>
      <c r="BP42" s="497"/>
      <c r="BQ42" s="497" t="s">
        <v>167</v>
      </c>
      <c r="BR42" s="496" t="s">
        <v>167</v>
      </c>
      <c r="BS42" s="495"/>
      <c r="BT42" s="492"/>
      <c r="BU42" s="492"/>
      <c r="BV42" s="498"/>
      <c r="BW42" s="498" t="s">
        <v>167</v>
      </c>
      <c r="BX42" s="498"/>
      <c r="BY42" s="498"/>
      <c r="BZ42" s="498"/>
      <c r="CA42" s="485"/>
      <c r="CB42" s="485" t="s">
        <v>174</v>
      </c>
      <c r="CC42" s="485" t="s">
        <v>175</v>
      </c>
      <c r="CD42" s="485">
        <v>5</v>
      </c>
      <c r="CE42" s="485">
        <v>2015</v>
      </c>
      <c r="CF42" s="485">
        <v>2</v>
      </c>
      <c r="CG42" s="485">
        <v>2015</v>
      </c>
      <c r="CH42" s="485">
        <v>11</v>
      </c>
      <c r="CI42" s="485">
        <v>2014</v>
      </c>
      <c r="CJ42" s="485" t="s">
        <v>167</v>
      </c>
      <c r="CK42" s="485" t="s">
        <v>167</v>
      </c>
      <c r="CL42" s="751" t="s">
        <v>176</v>
      </c>
      <c r="CM42" s="752"/>
      <c r="CN42" s="753">
        <v>660</v>
      </c>
      <c r="CO42" s="754">
        <v>-23512</v>
      </c>
      <c r="CP42" s="755">
        <v>-1960</v>
      </c>
      <c r="CQ42" s="57" t="s">
        <v>177</v>
      </c>
      <c r="CR42" s="63"/>
      <c r="CS42" s="98"/>
      <c r="CT42" s="97" t="s">
        <v>178</v>
      </c>
      <c r="CU42" s="96" t="s">
        <v>181</v>
      </c>
      <c r="CV42" s="96"/>
      <c r="CW42" s="63"/>
      <c r="CX42" s="52"/>
      <c r="CY42" s="95"/>
      <c r="CZ42" s="94"/>
      <c r="DA42" s="94"/>
      <c r="DF42" s="49" t="s">
        <v>2</v>
      </c>
      <c r="DG42" s="49" t="s">
        <v>0</v>
      </c>
      <c r="DH42" s="49" t="s">
        <v>1</v>
      </c>
      <c r="DI42" s="49" t="s">
        <v>0</v>
      </c>
      <c r="DJ42" s="49">
        <v>2013</v>
      </c>
      <c r="DK42" s="49">
        <v>0</v>
      </c>
      <c r="DL42" s="49" t="s">
        <v>167</v>
      </c>
      <c r="DM42" s="49" t="s">
        <v>2</v>
      </c>
      <c r="DN42" s="49" t="s">
        <v>0</v>
      </c>
      <c r="DO42" s="49" t="s">
        <v>1</v>
      </c>
      <c r="DP42" s="49" t="s">
        <v>0</v>
      </c>
      <c r="DQ42" s="49">
        <v>2013</v>
      </c>
      <c r="DS42" s="49" t="s">
        <v>167</v>
      </c>
      <c r="DT42" s="49" t="s">
        <v>174</v>
      </c>
    </row>
    <row r="43" spans="1:124" s="164" customFormat="1" ht="22.5" customHeight="1" x14ac:dyDescent="0.3">
      <c r="A43" s="178"/>
      <c r="B43" s="199" t="s">
        <v>135</v>
      </c>
      <c r="C43" s="176"/>
      <c r="E43" s="123"/>
      <c r="F43" s="176"/>
      <c r="G43" s="174"/>
      <c r="I43" s="197"/>
      <c r="J43" s="197"/>
      <c r="K43" s="197"/>
      <c r="L43" s="197"/>
      <c r="M43" s="197"/>
      <c r="N43" s="198"/>
      <c r="O43" s="196"/>
      <c r="P43" s="196"/>
      <c r="Q43" s="197"/>
      <c r="R43" s="197"/>
      <c r="S43" s="196"/>
      <c r="T43" s="117"/>
      <c r="U43" s="117"/>
      <c r="V43" s="534" t="s">
        <v>134</v>
      </c>
      <c r="W43" s="534"/>
      <c r="X43" s="534"/>
      <c r="Y43" s="534"/>
      <c r="Z43" s="534"/>
      <c r="AA43" s="534"/>
      <c r="AB43" s="534"/>
      <c r="AC43" s="534"/>
      <c r="AD43" s="534"/>
      <c r="AE43" s="534"/>
      <c r="AF43" s="534"/>
      <c r="AG43" s="534"/>
      <c r="AH43" s="534"/>
      <c r="AI43" s="115"/>
      <c r="AK43" s="111"/>
      <c r="AM43" s="167"/>
      <c r="AS43" s="195" t="e">
        <v>#N/A</v>
      </c>
      <c r="AT43" s="195" t="e">
        <v>#N/A</v>
      </c>
      <c r="AV43" s="165"/>
      <c r="BE43" s="167"/>
      <c r="BF43" s="111"/>
      <c r="BI43" s="765"/>
      <c r="BJ43" s="765"/>
      <c r="BK43" s="765"/>
      <c r="BL43" s="765"/>
      <c r="BM43" s="765"/>
      <c r="BN43" s="765"/>
      <c r="BO43" s="765"/>
      <c r="BP43" s="765"/>
      <c r="BQ43" s="765"/>
      <c r="BR43" s="765"/>
      <c r="BS43" s="765"/>
      <c r="BT43" s="765"/>
      <c r="BU43" s="765"/>
      <c r="BV43" s="765"/>
      <c r="BW43" s="765"/>
      <c r="BX43" s="765"/>
      <c r="BY43" s="765"/>
      <c r="BZ43" s="765"/>
      <c r="CA43" s="765"/>
      <c r="CB43" s="765"/>
      <c r="CC43" s="765"/>
      <c r="CD43" s="765"/>
      <c r="CE43" s="765"/>
      <c r="CF43" s="765"/>
      <c r="CG43" s="765"/>
      <c r="CH43" s="765"/>
      <c r="CI43" s="765"/>
      <c r="CJ43" s="765"/>
      <c r="CK43" s="765"/>
      <c r="CL43" s="765"/>
      <c r="CM43" s="765"/>
      <c r="CN43" s="765"/>
      <c r="CO43" s="765"/>
      <c r="CP43" s="765"/>
    </row>
    <row r="44" spans="1:124" s="167" customFormat="1" ht="15.75" x14ac:dyDescent="0.25">
      <c r="A44" s="190"/>
      <c r="B44" s="191" t="s">
        <v>133</v>
      </c>
      <c r="C44" s="186"/>
      <c r="E44" s="187"/>
      <c r="F44" s="186"/>
      <c r="G44" s="185"/>
      <c r="I44" s="193"/>
      <c r="J44" s="193"/>
      <c r="K44" s="193"/>
      <c r="L44" s="193"/>
      <c r="M44" s="193"/>
      <c r="N44" s="194"/>
      <c r="O44" s="192"/>
      <c r="P44" s="192"/>
      <c r="Q44" s="193"/>
      <c r="R44" s="193"/>
      <c r="S44" s="192"/>
      <c r="T44" s="169"/>
      <c r="U44" s="169"/>
      <c r="V44" s="534" t="s">
        <v>132</v>
      </c>
      <c r="W44" s="534"/>
      <c r="X44" s="534"/>
      <c r="Y44" s="534"/>
      <c r="Z44" s="534"/>
      <c r="AA44" s="534"/>
      <c r="AB44" s="534"/>
      <c r="AC44" s="534"/>
      <c r="AD44" s="534"/>
      <c r="AE44" s="534"/>
      <c r="AF44" s="534"/>
      <c r="AG44" s="534"/>
      <c r="AH44" s="534"/>
      <c r="AI44" s="181"/>
      <c r="AS44" s="166"/>
      <c r="AT44" s="166"/>
      <c r="AV44" s="180"/>
      <c r="BF44" s="179"/>
      <c r="BI44" s="766"/>
      <c r="BJ44" s="766"/>
      <c r="BK44" s="766"/>
      <c r="BL44" s="766"/>
      <c r="BM44" s="766"/>
      <c r="BN44" s="766"/>
      <c r="BO44" s="766"/>
      <c r="BP44" s="766"/>
      <c r="BQ44" s="766"/>
      <c r="BR44" s="766"/>
      <c r="BS44" s="766"/>
      <c r="BT44" s="766"/>
      <c r="BU44" s="766"/>
      <c r="BV44" s="766"/>
      <c r="BW44" s="766"/>
      <c r="BX44" s="766"/>
      <c r="BY44" s="766"/>
      <c r="BZ44" s="766"/>
      <c r="CA44" s="766"/>
      <c r="CB44" s="766"/>
      <c r="CC44" s="766"/>
      <c r="CD44" s="766"/>
      <c r="CE44" s="766"/>
      <c r="CF44" s="766"/>
      <c r="CG44" s="766"/>
      <c r="CH44" s="766"/>
      <c r="CI44" s="766"/>
      <c r="CJ44" s="766"/>
      <c r="CK44" s="766"/>
      <c r="CL44" s="766"/>
      <c r="CM44" s="766"/>
      <c r="CN44" s="766"/>
      <c r="CO44" s="766"/>
      <c r="CP44" s="766"/>
    </row>
    <row r="45" spans="1:124" s="167" customFormat="1" ht="15.75" x14ac:dyDescent="0.25">
      <c r="A45" s="190"/>
      <c r="B45" s="191" t="s">
        <v>131</v>
      </c>
      <c r="C45" s="186"/>
      <c r="E45" s="187"/>
      <c r="F45" s="186"/>
      <c r="G45" s="185"/>
      <c r="I45" s="193"/>
      <c r="J45" s="193"/>
      <c r="K45" s="193"/>
      <c r="L45" s="193"/>
      <c r="M45" s="193"/>
      <c r="N45" s="194"/>
      <c r="O45" s="192"/>
      <c r="P45" s="192"/>
      <c r="Q45" s="193"/>
      <c r="R45" s="193"/>
      <c r="S45" s="192"/>
      <c r="T45" s="169"/>
      <c r="U45" s="169"/>
      <c r="V45" s="546" t="s">
        <v>130</v>
      </c>
      <c r="W45" s="546"/>
      <c r="X45" s="546"/>
      <c r="Y45" s="546"/>
      <c r="Z45" s="546"/>
      <c r="AA45" s="546"/>
      <c r="AB45" s="546"/>
      <c r="AC45" s="546"/>
      <c r="AD45" s="546"/>
      <c r="AE45" s="546"/>
      <c r="AF45" s="546"/>
      <c r="AG45" s="546"/>
      <c r="AH45" s="546"/>
      <c r="AI45" s="181"/>
      <c r="AS45" s="166"/>
      <c r="AT45" s="166"/>
      <c r="AV45" s="180"/>
      <c r="BF45" s="179"/>
      <c r="BI45" s="766"/>
      <c r="BJ45" s="766"/>
      <c r="BK45" s="766"/>
      <c r="BL45" s="766"/>
      <c r="BM45" s="766"/>
      <c r="BN45" s="766"/>
      <c r="BO45" s="766"/>
      <c r="BP45" s="766"/>
      <c r="BQ45" s="766"/>
      <c r="BR45" s="766"/>
      <c r="BS45" s="766"/>
      <c r="BT45" s="766"/>
      <c r="BU45" s="766"/>
      <c r="BV45" s="766"/>
      <c r="BW45" s="766"/>
      <c r="BX45" s="766"/>
      <c r="BY45" s="766"/>
      <c r="BZ45" s="766"/>
      <c r="CA45" s="766"/>
      <c r="CB45" s="766"/>
      <c r="CC45" s="766"/>
      <c r="CD45" s="766"/>
      <c r="CE45" s="766"/>
      <c r="CF45" s="766"/>
      <c r="CG45" s="766"/>
      <c r="CH45" s="766"/>
      <c r="CI45" s="766"/>
      <c r="CJ45" s="766"/>
      <c r="CK45" s="766"/>
      <c r="CL45" s="766"/>
      <c r="CM45" s="766"/>
      <c r="CN45" s="766"/>
      <c r="CO45" s="766"/>
      <c r="CP45" s="766"/>
    </row>
    <row r="46" spans="1:124" s="167" customFormat="1" ht="15.75" customHeight="1" x14ac:dyDescent="0.25">
      <c r="A46" s="190"/>
      <c r="B46" s="191" t="s">
        <v>129</v>
      </c>
      <c r="C46" s="186"/>
      <c r="E46" s="187"/>
      <c r="F46" s="186"/>
      <c r="G46" s="185"/>
      <c r="I46" s="183"/>
      <c r="J46" s="183"/>
      <c r="K46" s="183"/>
      <c r="L46" s="183"/>
      <c r="M46" s="183"/>
      <c r="N46" s="184"/>
      <c r="O46" s="182"/>
      <c r="P46" s="182"/>
      <c r="Q46" s="183"/>
      <c r="R46" s="183"/>
      <c r="S46" s="182"/>
      <c r="T46" s="169"/>
      <c r="U46" s="169"/>
      <c r="V46" s="546"/>
      <c r="W46" s="546"/>
      <c r="X46" s="546"/>
      <c r="Y46" s="546"/>
      <c r="Z46" s="546"/>
      <c r="AA46" s="546"/>
      <c r="AB46" s="546"/>
      <c r="AC46" s="546"/>
      <c r="AD46" s="546"/>
      <c r="AE46" s="546"/>
      <c r="AF46" s="546"/>
      <c r="AG46" s="546"/>
      <c r="AH46" s="546"/>
      <c r="AI46" s="181"/>
      <c r="AS46" s="166" t="e">
        <v>#N/A</v>
      </c>
      <c r="AT46" s="166" t="e">
        <v>#N/A</v>
      </c>
      <c r="AV46" s="180"/>
      <c r="BF46" s="179"/>
      <c r="BI46" s="766"/>
      <c r="BJ46" s="766"/>
      <c r="BK46" s="766"/>
      <c r="BL46" s="766"/>
      <c r="BM46" s="766"/>
      <c r="BN46" s="766"/>
      <c r="BO46" s="766"/>
      <c r="BP46" s="766"/>
      <c r="BQ46" s="766"/>
      <c r="BR46" s="766"/>
      <c r="BS46" s="766"/>
      <c r="BT46" s="766"/>
      <c r="BU46" s="766"/>
      <c r="BV46" s="766"/>
      <c r="BW46" s="766"/>
      <c r="BX46" s="766"/>
      <c r="BY46" s="766"/>
      <c r="BZ46" s="766"/>
      <c r="CA46" s="766"/>
      <c r="CB46" s="766"/>
      <c r="CC46" s="766"/>
      <c r="CD46" s="766"/>
      <c r="CE46" s="766"/>
      <c r="CF46" s="766"/>
      <c r="CG46" s="766"/>
      <c r="CH46" s="766"/>
      <c r="CI46" s="766"/>
      <c r="CJ46" s="766"/>
      <c r="CK46" s="766"/>
      <c r="CL46" s="766"/>
      <c r="CM46" s="766"/>
      <c r="CN46" s="766"/>
      <c r="CO46" s="766"/>
      <c r="CP46" s="766"/>
    </row>
    <row r="47" spans="1:124" s="167" customFormat="1" ht="6.75" hidden="1" customHeight="1" x14ac:dyDescent="0.25">
      <c r="A47" s="190"/>
      <c r="B47" s="189"/>
      <c r="C47" s="186"/>
      <c r="E47" s="187"/>
      <c r="F47" s="186"/>
      <c r="G47" s="185"/>
      <c r="I47" s="183"/>
      <c r="J47" s="183"/>
      <c r="K47" s="183"/>
      <c r="L47" s="183"/>
      <c r="M47" s="183"/>
      <c r="N47" s="184"/>
      <c r="O47" s="182"/>
      <c r="P47" s="182"/>
      <c r="Q47" s="183"/>
      <c r="R47" s="183"/>
      <c r="S47" s="182"/>
      <c r="T47" s="169"/>
      <c r="U47" s="169"/>
      <c r="V47" s="546"/>
      <c r="W47" s="546"/>
      <c r="X47" s="546"/>
      <c r="Y47" s="546"/>
      <c r="Z47" s="546"/>
      <c r="AA47" s="546"/>
      <c r="AB47" s="546"/>
      <c r="AC47" s="546"/>
      <c r="AD47" s="546"/>
      <c r="AE47" s="546"/>
      <c r="AF47" s="546"/>
      <c r="AG47" s="546"/>
      <c r="AH47" s="546"/>
      <c r="AI47" s="181"/>
      <c r="AS47" s="166" t="e">
        <v>#N/A</v>
      </c>
      <c r="AT47" s="166" t="e">
        <v>#N/A</v>
      </c>
      <c r="AV47" s="180"/>
      <c r="BF47" s="179"/>
      <c r="BI47" s="766"/>
      <c r="BJ47" s="766"/>
      <c r="BK47" s="766"/>
      <c r="BL47" s="766"/>
      <c r="BM47" s="766"/>
      <c r="BN47" s="766"/>
      <c r="BO47" s="766"/>
      <c r="BP47" s="766"/>
      <c r="BQ47" s="766"/>
      <c r="BR47" s="766"/>
      <c r="BS47" s="766"/>
      <c r="BT47" s="766"/>
      <c r="BU47" s="766"/>
      <c r="BV47" s="766"/>
      <c r="BW47" s="766"/>
      <c r="BX47" s="766"/>
      <c r="BY47" s="766"/>
      <c r="BZ47" s="766"/>
      <c r="CA47" s="766"/>
      <c r="CB47" s="766"/>
      <c r="CC47" s="766"/>
      <c r="CD47" s="766"/>
      <c r="CE47" s="766"/>
      <c r="CF47" s="766"/>
      <c r="CG47" s="766"/>
      <c r="CH47" s="766"/>
      <c r="CI47" s="766"/>
      <c r="CJ47" s="766"/>
      <c r="CK47" s="766"/>
      <c r="CL47" s="766"/>
      <c r="CM47" s="766"/>
      <c r="CN47" s="766"/>
      <c r="CO47" s="766"/>
      <c r="CP47" s="766"/>
    </row>
    <row r="48" spans="1:124" s="167" customFormat="1" ht="9.75" customHeight="1" x14ac:dyDescent="0.25">
      <c r="A48" s="190"/>
      <c r="B48" s="189"/>
      <c r="C48" s="186"/>
      <c r="D48" s="188"/>
      <c r="E48" s="187"/>
      <c r="F48" s="186"/>
      <c r="G48" s="185"/>
      <c r="I48" s="183"/>
      <c r="J48" s="183"/>
      <c r="K48" s="183"/>
      <c r="L48" s="183"/>
      <c r="M48" s="183"/>
      <c r="N48" s="184"/>
      <c r="O48" s="182"/>
      <c r="P48" s="182"/>
      <c r="Q48" s="183"/>
      <c r="R48" s="183"/>
      <c r="S48" s="182"/>
      <c r="T48" s="169"/>
      <c r="U48" s="169"/>
      <c r="V48" s="546"/>
      <c r="W48" s="546"/>
      <c r="X48" s="546"/>
      <c r="Y48" s="546"/>
      <c r="Z48" s="546"/>
      <c r="AA48" s="546"/>
      <c r="AB48" s="546"/>
      <c r="AC48" s="546"/>
      <c r="AD48" s="546"/>
      <c r="AE48" s="546"/>
      <c r="AF48" s="546"/>
      <c r="AG48" s="546"/>
      <c r="AH48" s="546"/>
      <c r="AI48" s="181"/>
      <c r="AS48" s="166"/>
      <c r="AT48" s="166"/>
      <c r="AV48" s="180"/>
      <c r="BF48" s="179"/>
      <c r="BI48" s="766"/>
      <c r="BJ48" s="766"/>
      <c r="BK48" s="766"/>
      <c r="BL48" s="766"/>
      <c r="BM48" s="766"/>
      <c r="BN48" s="766"/>
      <c r="BO48" s="766"/>
      <c r="BP48" s="766"/>
      <c r="BQ48" s="766"/>
      <c r="BR48" s="766"/>
      <c r="BS48" s="766"/>
      <c r="BT48" s="766"/>
      <c r="BU48" s="766"/>
      <c r="BV48" s="766"/>
      <c r="BW48" s="766"/>
      <c r="BX48" s="766"/>
      <c r="BY48" s="766"/>
      <c r="BZ48" s="766"/>
      <c r="CA48" s="766"/>
      <c r="CB48" s="766"/>
      <c r="CC48" s="766"/>
      <c r="CD48" s="766"/>
      <c r="CE48" s="766"/>
      <c r="CF48" s="766"/>
      <c r="CG48" s="766"/>
      <c r="CH48" s="766"/>
      <c r="CI48" s="766"/>
      <c r="CJ48" s="766"/>
      <c r="CK48" s="766"/>
      <c r="CL48" s="766"/>
      <c r="CM48" s="766"/>
      <c r="CN48" s="766"/>
      <c r="CO48" s="766"/>
      <c r="CP48" s="766"/>
    </row>
    <row r="49" spans="1:105" s="164" customFormat="1" ht="19.5" customHeight="1" x14ac:dyDescent="0.3">
      <c r="A49" s="178"/>
      <c r="B49" s="177"/>
      <c r="C49" s="176"/>
      <c r="E49" s="519"/>
      <c r="F49" s="175"/>
      <c r="G49" s="174"/>
      <c r="I49" s="171"/>
      <c r="J49" s="171"/>
      <c r="K49" s="171"/>
      <c r="L49" s="171"/>
      <c r="M49" s="171"/>
      <c r="N49" s="173"/>
      <c r="O49" s="170"/>
      <c r="P49" s="172"/>
      <c r="Q49" s="171"/>
      <c r="R49" s="171"/>
      <c r="S49" s="170"/>
      <c r="T49" s="169"/>
      <c r="U49" s="169"/>
      <c r="V49" s="533" t="s">
        <v>128</v>
      </c>
      <c r="W49" s="533"/>
      <c r="X49" s="533"/>
      <c r="Y49" s="533"/>
      <c r="Z49" s="533"/>
      <c r="AA49" s="533"/>
      <c r="AB49" s="533"/>
      <c r="AC49" s="533"/>
      <c r="AD49" s="533"/>
      <c r="AE49" s="533"/>
      <c r="AF49" s="533"/>
      <c r="AG49" s="533"/>
      <c r="AH49" s="533"/>
      <c r="AI49" s="168"/>
      <c r="AM49" s="167"/>
      <c r="AS49" s="166" t="e">
        <v>#N/A</v>
      </c>
      <c r="AT49" s="166" t="e">
        <v>#N/A</v>
      </c>
      <c r="AV49" s="165"/>
      <c r="BE49" s="167"/>
      <c r="BF49" s="111"/>
      <c r="BI49" s="765"/>
      <c r="BJ49" s="765"/>
      <c r="BK49" s="765"/>
      <c r="BL49" s="765"/>
      <c r="BM49" s="765"/>
      <c r="BN49" s="765"/>
      <c r="BO49" s="765"/>
      <c r="BP49" s="765"/>
      <c r="BQ49" s="765"/>
      <c r="BR49" s="765"/>
      <c r="BS49" s="765"/>
      <c r="BT49" s="765"/>
      <c r="BU49" s="765"/>
      <c r="BV49" s="765"/>
      <c r="BW49" s="765"/>
      <c r="BX49" s="765"/>
      <c r="BY49" s="765"/>
      <c r="BZ49" s="765"/>
      <c r="CA49" s="765"/>
      <c r="CB49" s="765"/>
      <c r="CC49" s="765"/>
      <c r="CD49" s="765"/>
      <c r="CE49" s="765"/>
      <c r="CF49" s="765"/>
      <c r="CG49" s="765"/>
      <c r="CH49" s="765"/>
      <c r="CI49" s="765"/>
      <c r="CJ49" s="765"/>
      <c r="CK49" s="765"/>
      <c r="CL49" s="765"/>
      <c r="CM49" s="765"/>
      <c r="CN49" s="765"/>
      <c r="CO49" s="765"/>
      <c r="CP49" s="765"/>
    </row>
    <row r="50" spans="1:105" s="127" customFormat="1" ht="267.75" hidden="1" x14ac:dyDescent="0.2">
      <c r="A50" s="163">
        <v>690</v>
      </c>
      <c r="B50" s="162">
        <v>12</v>
      </c>
      <c r="C50" s="160" t="str">
        <f>IF(E50="Nam","Ông","Bà")</f>
        <v>Ông</v>
      </c>
      <c r="D50" s="161" t="s">
        <v>127</v>
      </c>
      <c r="E50" s="160" t="s">
        <v>20</v>
      </c>
      <c r="F50" s="159" t="s">
        <v>27</v>
      </c>
      <c r="G50" s="158" t="s">
        <v>0</v>
      </c>
      <c r="H50" s="158">
        <v>6</v>
      </c>
      <c r="I50" s="158" t="s">
        <v>0</v>
      </c>
      <c r="J50" s="157">
        <v>1978</v>
      </c>
      <c r="K50" s="156"/>
      <c r="L50" s="156"/>
      <c r="M50" s="156"/>
      <c r="N50" s="156"/>
      <c r="O50" s="155" t="s">
        <v>126</v>
      </c>
      <c r="P50" s="154" t="s">
        <v>112</v>
      </c>
      <c r="Q50" s="153" t="str">
        <f>IF(AND(AU50=0.36,AT50=6.2),"A3.1",IF(AND(AU50=0.36,AT50=5.75),"A3.2",IF(AND(AU50=0.34,AT50=4.4),"A2.1",IF(AND(AU50=0.34,AT50=4),"A2.2",IF(AU50=0.33,"A1",IF(AU50=0.31,"A0",IF(AU50=0.2,"B",IF(AU50=0.18,"C"))))))))</f>
        <v>A1</v>
      </c>
      <c r="R50" s="153"/>
      <c r="S50" s="152" t="s">
        <v>12</v>
      </c>
      <c r="T50" s="151" t="str">
        <f>VLOOKUP(S50,'[1]- DLiêu Gốc -'!$B$1:$E$54,2,0)</f>
        <v>15.111</v>
      </c>
      <c r="U50" s="150"/>
      <c r="V50" s="149">
        <v>4</v>
      </c>
      <c r="W50" s="148" t="str">
        <f>IF(X50&gt;0,"/")</f>
        <v>/</v>
      </c>
      <c r="X50" s="145">
        <f>IF(OR(AU50=0.18,AU50=0.2),12,IF(AU50=0.31,10,IF(AU50=0.33,9,IF(AU50=0.34,8,IF(AU50=0.36,6)))))</f>
        <v>9</v>
      </c>
      <c r="Y50" s="144">
        <f>AT50+(V50-1)*AU50</f>
        <v>3.33</v>
      </c>
      <c r="Z50" s="147">
        <f>V50+1</f>
        <v>5</v>
      </c>
      <c r="AA50" s="146" t="str">
        <f>IF(X50=V50,"%",IF(X50&gt;V50,"/"))</f>
        <v>/</v>
      </c>
      <c r="AB50" s="145">
        <f>IF(AND(X50=V50,Z50&lt;4),5,IF(AND(X50=V50,Z50&gt;4),Z50+1,IF(X50&gt;V50,X50)))</f>
        <v>9</v>
      </c>
      <c r="AC50" s="144">
        <f>IF(X50=V50,"%",IF(X50&gt;V50,Y50+AU50))</f>
        <v>3.66</v>
      </c>
      <c r="AD50" s="48"/>
      <c r="AE50" s="47"/>
      <c r="AF50" s="46"/>
      <c r="AG50" s="45"/>
      <c r="AH50" s="44"/>
      <c r="AI50" s="143" t="s">
        <v>110</v>
      </c>
      <c r="AJ50" s="25">
        <v>5</v>
      </c>
      <c r="AK50" s="137" t="str">
        <f>IF(AM50="công chức, viên chức","CC,VC","LĐHĐ")</f>
        <v>CC,VC</v>
      </c>
      <c r="AL50" s="137"/>
      <c r="AM50" s="142" t="s">
        <v>15</v>
      </c>
      <c r="AN50" s="136" t="str">
        <f>IF(P50="Cơ sở Học viện Hành chính khu vực miền Trung","B",IF(P50="Phân viện Khu vực Tây Nguyên","C",IF(P50="Cơ sở Học viện Hành chính tại thành phố Hồ Chí Minh","D","A")))</f>
        <v>D</v>
      </c>
      <c r="AO50" s="135" t="e">
        <f>IF(OR(AND(AQ50=36,AP50=3),AND(AQ50=24,AP50=2),AND(AQ50=12,AP50=1)),"Đến",IF(AND(AQ50&lt;100,OR(AND(AQ50&gt;36,AP50=3),AND(AQ50&gt;24,AQ50&lt;120,AP50=2),AND(AQ50&gt;12,AP50=1))),"Quá","---"))</f>
        <v>#REF!</v>
      </c>
      <c r="AP50" s="131">
        <f>IF(AND(X50&gt;V50,OR(AU50=0.18,AU50=0.2)),2,IF(AND(X50&gt;V50,OR(AU50=0.31,AU50=0.33,AU50=0.34,AU50=0.36)),3,IF(X50=V50,1)))</f>
        <v>3</v>
      </c>
      <c r="AQ50" s="134" t="e">
        <f>12*($AO$3-#REF!)+($AO$5-#REF!)-AR50</f>
        <v>#REF!</v>
      </c>
      <c r="AR50" s="133"/>
      <c r="AS50" s="113"/>
      <c r="AT50" s="113">
        <f>VLOOKUP(S50,'[1]- DLiêu Gốc -'!$B$1:$E$54,3,0)</f>
        <v>2.34</v>
      </c>
      <c r="AU50" s="131">
        <f>VLOOKUP(S50,'[1]- DLiêu Gốc -'!$B$1:$E$54,4,0)</f>
        <v>0.33</v>
      </c>
      <c r="AV50" s="136" t="e">
        <f>IF(AND(OR(AK50="CC,VC",AND(AK50="LĐHĐ",AL50="Ko hạn")),OR(AND(Z50&gt;1,V50&lt;(X50-1)),AND(Z50=1,OR(AU50&lt;0.34,AND(AU50&gt;0.33,BE50&lt;0)))),AW50&gt;0,AW50&lt;13,($AV$3-AZ50)&gt;AP50),"Sớm TT","---")</f>
        <v>#REF!</v>
      </c>
      <c r="AW50" s="129" t="e">
        <f>IF(AP50=3,36-(12*($AV$3-#REF!)+(12-#REF!)-AR50),IF(AP50=2,24-(12*($AV$3-#REF!)+(12-#REF!)-AR50),"---"))</f>
        <v>#REF!</v>
      </c>
      <c r="AX50" s="128" t="str">
        <f>IF(AZ50&gt;1,"S","---")</f>
        <v>S</v>
      </c>
      <c r="AY50" s="128"/>
      <c r="AZ50" s="128">
        <v>2010</v>
      </c>
      <c r="BA50" s="128" t="str">
        <f>IF(BC50&gt;0,"NN","---")</f>
        <v>---</v>
      </c>
      <c r="BB50" s="128"/>
      <c r="BC50" s="128"/>
      <c r="BD50" s="141"/>
      <c r="BE50" s="560" t="str">
        <f>IF(AND(AU50&gt;0.34,Z50=1,OR(AT50=6.2,AT50=5.75)),((AT50-BD50)-2*0.34),IF(AND(AU50&gt;0.33,Z50=1,OR(AT50=4.4,AT50=4)),((AT50-BD50)-2*0.33),"- - -"))</f>
        <v>- - -</v>
      </c>
      <c r="BF50" s="140" t="str">
        <f>IF(AND(BP50&gt;BO50,BP50&lt;(BO50+13)),"Hưu",IF(AND(BP50&gt;(BO50+12),BP50&lt;1000),"Quá","---"))</f>
        <v>---</v>
      </c>
      <c r="BG50" s="139">
        <f>IF(OR((H50+0)=12,(H50+0)&gt;12),J50+BO50/12+1,IF(AND((H50+0)&gt;0,(H50+0)&lt;12),J50+BO50/12,"---"))</f>
        <v>2038</v>
      </c>
      <c r="BH50" s="138" t="e">
        <f>IF(#REF!&gt;6,#REF!-6,IF(#REF!=6,12,IF(#REF!&lt;6,#REF!+6)))</f>
        <v>#REF!</v>
      </c>
      <c r="BI50" s="767" t="e">
        <f>IF(#REF!&gt;6,BG50,IF(#REF!&lt;7,BG50-1))</f>
        <v>#REF!</v>
      </c>
      <c r="BJ50" s="768" t="e">
        <f>IF(AND(#REF!&gt;3,#REF!&lt;13),#REF!-3,IF(#REF!&lt;4,#REF!-3+12))</f>
        <v>#REF!</v>
      </c>
      <c r="BK50" s="767" t="e">
        <f>IF(BJ50&lt;#REF!,BG50,IF(BJ50&gt;#REF!,BG50-1))</f>
        <v>#REF!</v>
      </c>
      <c r="BL50" s="769" t="str">
        <f>IF(BF50="Hưu",12*(BI50-#REF!)+(BH50-#REF!),"---")</f>
        <v>---</v>
      </c>
      <c r="BM50" s="770" t="str">
        <f>IF(BN50&gt;0,"Dài",". .")</f>
        <v>. .</v>
      </c>
      <c r="BN50" s="771"/>
      <c r="BO50" s="772">
        <f>IF(E50="Nam",(60+BN50)*12,IF(E50="Nữ",(55+BN50)*12,))</f>
        <v>720</v>
      </c>
      <c r="BP50" s="773">
        <f>12*($BF$4-J50)+(12-H50)</f>
        <v>-23730</v>
      </c>
      <c r="BQ50" s="773">
        <f>BP50/12</f>
        <v>-1977.5</v>
      </c>
      <c r="BR50" s="771" t="str">
        <f>IF(BQ50&lt;31,"Đến 30",IF(AND(BQ50&gt;30,BQ50&lt;46),"31 - 45",IF(AND(BQ50&gt;45,BQ50&lt;70),"Trên 45")))</f>
        <v>Đến 30</v>
      </c>
      <c r="BS50" s="774" t="s">
        <v>125</v>
      </c>
      <c r="BT50" s="767" t="str">
        <f>IF(BU50&gt;0,"TD","--")</f>
        <v>TD</v>
      </c>
      <c r="BU50" s="767">
        <v>2009</v>
      </c>
      <c r="BV50" s="775"/>
      <c r="BW50" s="775"/>
      <c r="BX50" s="775"/>
      <c r="BY50" s="775"/>
      <c r="BZ50" s="775"/>
      <c r="CA50" s="775"/>
      <c r="CB50" s="775"/>
      <c r="CC50" s="775"/>
      <c r="CD50" s="775"/>
      <c r="CE50" s="775"/>
      <c r="CF50" s="775"/>
      <c r="CG50" s="775"/>
      <c r="CH50" s="775"/>
      <c r="CI50" s="775"/>
      <c r="CJ50" s="775"/>
      <c r="CK50" s="775"/>
      <c r="CL50" s="776"/>
      <c r="CM50" s="777"/>
      <c r="CN50" s="778"/>
      <c r="CO50" s="779"/>
      <c r="CP50" s="780"/>
      <c r="CQ50" s="135"/>
      <c r="CR50" s="131"/>
      <c r="CS50" s="134"/>
      <c r="CT50" s="133"/>
      <c r="CU50" s="132"/>
      <c r="CV50" s="132"/>
      <c r="CW50" s="131"/>
      <c r="CX50" s="130"/>
      <c r="CY50" s="129"/>
      <c r="CZ50" s="128"/>
      <c r="DA50" s="128"/>
    </row>
    <row r="51" spans="1:105" s="127" customFormat="1" ht="229.5" hidden="1" x14ac:dyDescent="0.2">
      <c r="A51" s="163">
        <v>721</v>
      </c>
      <c r="B51" s="162">
        <v>13</v>
      </c>
      <c r="C51" s="160" t="str">
        <f>IF(E51="Nam","Ông","Bà")</f>
        <v>Bà</v>
      </c>
      <c r="D51" s="161" t="s">
        <v>124</v>
      </c>
      <c r="E51" s="160" t="s">
        <v>10</v>
      </c>
      <c r="F51" s="159" t="s">
        <v>13</v>
      </c>
      <c r="G51" s="158" t="s">
        <v>0</v>
      </c>
      <c r="H51" s="158" t="s">
        <v>22</v>
      </c>
      <c r="I51" s="158" t="s">
        <v>0</v>
      </c>
      <c r="J51" s="157" t="s">
        <v>123</v>
      </c>
      <c r="K51" s="156"/>
      <c r="L51" s="156"/>
      <c r="M51" s="156"/>
      <c r="N51" s="156"/>
      <c r="O51" s="155" t="s">
        <v>122</v>
      </c>
      <c r="P51" s="154" t="s">
        <v>112</v>
      </c>
      <c r="Q51" s="153" t="str">
        <f>IF(AND(AU51=0.36,AT51=6.2),"A3.1",IF(AND(AU51=0.36,AT51=5.75),"A3.2",IF(AND(AU51=0.34,AT51=4.4),"A2.1",IF(AND(AU51=0.34,AT51=4),"A2.2",IF(AU51=0.33,"A1",IF(AU51=0.31,"A0",IF(AU51=0.2,"B",IF(AU51=0.18,"C"))))))))</f>
        <v>A1</v>
      </c>
      <c r="R51" s="153"/>
      <c r="S51" s="152" t="s">
        <v>39</v>
      </c>
      <c r="T51" s="151" t="str">
        <f>VLOOKUP(S51,'[1]- DLiêu Gốc -'!$B$1:$E$54,2,0)</f>
        <v>06.031</v>
      </c>
      <c r="U51" s="150"/>
      <c r="V51" s="149">
        <v>5</v>
      </c>
      <c r="W51" s="148" t="str">
        <f>IF(X51&gt;0,"/")</f>
        <v>/</v>
      </c>
      <c r="X51" s="145">
        <f>IF(OR(AU51=0.18,AU51=0.2),12,IF(AU51=0.31,10,IF(AU51=0.33,9,IF(AU51=0.34,8,IF(AU51=0.36,6)))))</f>
        <v>9</v>
      </c>
      <c r="Y51" s="144">
        <f>AT51+(V51-1)*AU51</f>
        <v>3.66</v>
      </c>
      <c r="Z51" s="147">
        <f>V51+1</f>
        <v>6</v>
      </c>
      <c r="AA51" s="146" t="str">
        <f>IF(X51=V51,"%",IF(X51&gt;V51,"/"))</f>
        <v>/</v>
      </c>
      <c r="AB51" s="145">
        <f>IF(AND(X51=V51,Z51&lt;4),5,IF(AND(X51=V51,Z51&gt;4),Z51+1,IF(X51&gt;V51,X51)))</f>
        <v>9</v>
      </c>
      <c r="AC51" s="144">
        <f>IF(X51=V51,"%",IF(X51&gt;V51,Y51+AU51))</f>
        <v>3.99</v>
      </c>
      <c r="AD51" s="48"/>
      <c r="AE51" s="47"/>
      <c r="AF51" s="46"/>
      <c r="AG51" s="45"/>
      <c r="AH51" s="44"/>
      <c r="AI51" s="143" t="s">
        <v>110</v>
      </c>
      <c r="AJ51" s="25">
        <v>5</v>
      </c>
      <c r="AK51" s="137" t="str">
        <f>IF(AM51="công chức, viên chức","CC,VC","LĐHĐ")</f>
        <v>CC,VC</v>
      </c>
      <c r="AL51" s="137"/>
      <c r="AM51" s="142" t="s">
        <v>15</v>
      </c>
      <c r="AN51" s="136" t="str">
        <f>IF(P51="Cơ sở Học viện Hành chính khu vực miền Trung","B",IF(P51="Phân viện Khu vực Tây Nguyên","C",IF(P51="Cơ sở Học viện Hành chính tại thành phố Hồ Chí Minh","D","A")))</f>
        <v>D</v>
      </c>
      <c r="AO51" s="135" t="e">
        <f>IF(OR(AND(AQ51=36,AP51=3),AND(AQ51=24,AP51=2),AND(AQ51=12,AP51=1)),"Đến",IF(AND(AQ51&lt;100,OR(AND(AQ51&gt;36,AP51=3),AND(AQ51&gt;24,AQ51&lt;120,AP51=2),AND(AQ51&gt;12,AP51=1))),"Quá","---"))</f>
        <v>#REF!</v>
      </c>
      <c r="AP51" s="131">
        <f>IF(AND(X51&gt;V51,OR(AU51=0.18,AU51=0.2)),2,IF(AND(X51&gt;V51,OR(AU51=0.31,AU51=0.33,AU51=0.34,AU51=0.36)),3,IF(X51=V51,1)))</f>
        <v>3</v>
      </c>
      <c r="AQ51" s="134" t="e">
        <f>12*($AO$3-#REF!)+($AO$5-#REF!)-AR51</f>
        <v>#REF!</v>
      </c>
      <c r="AR51" s="133"/>
      <c r="AS51" s="113"/>
      <c r="AT51" s="113">
        <f>VLOOKUP(S51,'[1]- DLiêu Gốc -'!$B$1:$E$54,3,0)</f>
        <v>2.34</v>
      </c>
      <c r="AU51" s="131">
        <f>VLOOKUP(S51,'[1]- DLiêu Gốc -'!$B$1:$E$54,4,0)</f>
        <v>0.33</v>
      </c>
      <c r="AV51" s="136" t="e">
        <f>IF(AND(OR(AK51="CC,VC",AND(AK51="LĐHĐ",AL51="Ko hạn")),OR(AND(Z51&gt;1,V51&lt;(X51-1)),AND(Z51=1,OR(AU51&lt;0.34,AND(AU51&gt;0.33,BE51&lt;0)))),AW51&gt;0,AW51&lt;13,($AV$3-AZ51)&gt;AP51),"Sớm TT","---")</f>
        <v>#REF!</v>
      </c>
      <c r="AW51" s="129" t="e">
        <f>IF(AP51=3,36-(12*($AV$3-#REF!)+(12-#REF!)-AR51),IF(AP51=2,24-(12*($AV$3-#REF!)+(12-#REF!)-AR51),"---"))</f>
        <v>#REF!</v>
      </c>
      <c r="AX51" s="128" t="str">
        <f>IF(AZ51&gt;1,"S","---")</f>
        <v>---</v>
      </c>
      <c r="AY51" s="128"/>
      <c r="AZ51" s="128"/>
      <c r="BA51" s="128" t="str">
        <f>IF(BC51&gt;0,"NN","---")</f>
        <v>---</v>
      </c>
      <c r="BB51" s="128"/>
      <c r="BC51" s="128"/>
      <c r="BD51" s="141"/>
      <c r="BE51" s="560" t="str">
        <f>IF(AND(AU51&gt;0.34,Z51=1,OR(AT51=6.2,AT51=5.75)),((AT51-BD51)-2*0.34),IF(AND(AU51&gt;0.33,Z51=1,OR(AT51=4.4,AT51=4)),((AT51-BD51)-2*0.33),"- - -"))</f>
        <v>- - -</v>
      </c>
      <c r="BF51" s="140" t="str">
        <f>IF(AND(BP51&gt;BO51,BP51&lt;(BO51+13)),"Hưu",IF(AND(BP51&gt;(BO51+12),BP51&lt;1000),"Quá","---"))</f>
        <v>---</v>
      </c>
      <c r="BG51" s="139">
        <f>IF(OR((H51+0)=12,(H51+0)&gt;12),J51+BO51/12+1,IF(AND((H51+0)&gt;0,(H51+0)&lt;12),J51+BO51/12,"---"))</f>
        <v>2024</v>
      </c>
      <c r="BH51" s="138" t="e">
        <f>IF(#REF!&gt;6,#REF!-6,IF(#REF!=6,12,IF(#REF!&lt;6,#REF!+6)))</f>
        <v>#REF!</v>
      </c>
      <c r="BI51" s="767" t="e">
        <f>IF(#REF!&gt;6,BG51,IF(#REF!&lt;7,BG51-1))</f>
        <v>#REF!</v>
      </c>
      <c r="BJ51" s="768" t="e">
        <f>IF(AND(#REF!&gt;3,#REF!&lt;13),#REF!-3,IF(#REF!&lt;4,#REF!-3+12))</f>
        <v>#REF!</v>
      </c>
      <c r="BK51" s="767" t="e">
        <f>IF(BJ51&lt;#REF!,BG51,IF(BJ51&gt;#REF!,BG51-1))</f>
        <v>#REF!</v>
      </c>
      <c r="BL51" s="769" t="str">
        <f>IF(BF51="Hưu",12*(BI51-#REF!)+(BH51-#REF!),"---")</f>
        <v>---</v>
      </c>
      <c r="BM51" s="770" t="str">
        <f>IF(BN51&gt;0,"Dài",". .")</f>
        <v>. .</v>
      </c>
      <c r="BN51" s="771"/>
      <c r="BO51" s="772">
        <f>IF(E51="Nam",(60+BN51)*12,IF(E51="Nữ",(55+BN51)*12,))</f>
        <v>660</v>
      </c>
      <c r="BP51" s="773">
        <f>12*($BF$4-J51)+(12-H51)</f>
        <v>-23622</v>
      </c>
      <c r="BQ51" s="773">
        <f>BP51/12</f>
        <v>-1968.5</v>
      </c>
      <c r="BR51" s="771" t="str">
        <f>IF(BQ51&lt;31,"Đến 30",IF(AND(BQ51&gt;30,BQ51&lt;46),"31 - 45",IF(AND(BQ51&gt;45,BQ51&lt;70),"Trên 45")))</f>
        <v>Đến 30</v>
      </c>
      <c r="BS51" s="774"/>
      <c r="BT51" s="767" t="str">
        <f>IF(BU51&gt;0,"TD","--")</f>
        <v>--</v>
      </c>
      <c r="BU51" s="767"/>
      <c r="BV51" s="775"/>
      <c r="BW51" s="775"/>
      <c r="BX51" s="775"/>
      <c r="BY51" s="775"/>
      <c r="BZ51" s="775"/>
      <c r="CA51" s="775"/>
      <c r="CB51" s="775"/>
      <c r="CC51" s="775"/>
      <c r="CD51" s="775"/>
      <c r="CE51" s="775"/>
      <c r="CF51" s="775"/>
      <c r="CG51" s="775"/>
      <c r="CH51" s="775"/>
      <c r="CI51" s="775"/>
      <c r="CJ51" s="775"/>
      <c r="CK51" s="775"/>
      <c r="CL51" s="776"/>
      <c r="CM51" s="777"/>
      <c r="CN51" s="778"/>
      <c r="CO51" s="779"/>
      <c r="CP51" s="780"/>
      <c r="CQ51" s="135"/>
      <c r="CR51" s="131"/>
      <c r="CS51" s="134"/>
      <c r="CT51" s="133"/>
      <c r="CU51" s="132"/>
      <c r="CV51" s="132"/>
      <c r="CW51" s="131"/>
      <c r="CX51" s="130"/>
      <c r="CY51" s="129"/>
      <c r="CZ51" s="128"/>
      <c r="DA51" s="128"/>
    </row>
    <row r="52" spans="1:105" s="127" customFormat="1" ht="114.75" hidden="1" x14ac:dyDescent="0.2">
      <c r="A52" s="163">
        <v>746</v>
      </c>
      <c r="B52" s="162">
        <v>14</v>
      </c>
      <c r="C52" s="160" t="str">
        <f>IF(E52="Nam","Ông","Bà")</f>
        <v>Ông</v>
      </c>
      <c r="D52" s="161" t="s">
        <v>121</v>
      </c>
      <c r="E52" s="160" t="s">
        <v>20</v>
      </c>
      <c r="F52" s="159" t="s">
        <v>120</v>
      </c>
      <c r="G52" s="158" t="s">
        <v>0</v>
      </c>
      <c r="H52" s="158" t="s">
        <v>8</v>
      </c>
      <c r="I52" s="158" t="s">
        <v>0</v>
      </c>
      <c r="J52" s="157" t="s">
        <v>119</v>
      </c>
      <c r="K52" s="156" t="s">
        <v>42</v>
      </c>
      <c r="L52" s="156"/>
      <c r="M52" s="156"/>
      <c r="N52" s="156"/>
      <c r="O52" s="155" t="s">
        <v>3</v>
      </c>
      <c r="P52" s="154" t="s">
        <v>112</v>
      </c>
      <c r="Q52" s="153" t="str">
        <f>IF(AND(AU52=0.36,AT52=6.2),"A3.1",IF(AND(AU52=0.36,AT52=5.75),"A3.2",IF(AND(AU52=0.34,AT52=4.4),"A2.1",IF(AND(AU52=0.34,AT52=4),"A2.2",IF(AU52=0.33,"A1",IF(AU52=0.31,"A0",IF(AU52=0.2,"B",IF(AU52=0.18,"C"))))))))</f>
        <v>B</v>
      </c>
      <c r="R52" s="153"/>
      <c r="S52" s="152" t="s">
        <v>116</v>
      </c>
      <c r="T52" s="151" t="str">
        <f>VLOOKUP(S52,'[1]- DLiêu Gốc -'!$B$1:$E$54,2,0)</f>
        <v>13.096</v>
      </c>
      <c r="U52" s="150"/>
      <c r="V52" s="149">
        <v>3</v>
      </c>
      <c r="W52" s="148" t="str">
        <f>IF(X52&gt;0,"/")</f>
        <v>/</v>
      </c>
      <c r="X52" s="145">
        <f>IF(OR(AU52=0.18,AU52=0.2),12,IF(AU52=0.31,10,IF(AU52=0.33,9,IF(AU52=0.34,8,IF(AU52=0.36,6)))))</f>
        <v>12</v>
      </c>
      <c r="Y52" s="144">
        <f>AT52+(V52-1)*AU52</f>
        <v>2.2600000000000002</v>
      </c>
      <c r="Z52" s="147">
        <f>V52+1</f>
        <v>4</v>
      </c>
      <c r="AA52" s="146" t="str">
        <f>IF(X52=V52,"%",IF(X52&gt;V52,"/"))</f>
        <v>/</v>
      </c>
      <c r="AB52" s="145">
        <f>IF(AND(X52=V52,Z52&lt;4),5,IF(AND(X52=V52,Z52&gt;4),Z52+1,IF(X52&gt;V52,X52)))</f>
        <v>12</v>
      </c>
      <c r="AC52" s="144">
        <f>IF(X52=V52,"%",IF(X52&gt;V52,Y52+AU52))</f>
        <v>2.4600000000000004</v>
      </c>
      <c r="AD52" s="48"/>
      <c r="AE52" s="47"/>
      <c r="AF52" s="46"/>
      <c r="AG52" s="45"/>
      <c r="AH52" s="44"/>
      <c r="AI52" s="143" t="s">
        <v>110</v>
      </c>
      <c r="AJ52" s="25">
        <v>5</v>
      </c>
      <c r="AK52" s="137" t="str">
        <f>IF(AM52="công chức, viên chức","CC,VC","LĐHĐ")</f>
        <v>LĐHĐ</v>
      </c>
      <c r="AL52" s="137"/>
      <c r="AM52" s="142" t="s">
        <v>4</v>
      </c>
      <c r="AN52" s="136" t="str">
        <f>IF(P52="Cơ sở Học viện Hành chính khu vực miền Trung","B",IF(P52="Phân viện Khu vực Tây Nguyên","C",IF(P52="Cơ sở Học viện Hành chính tại thành phố Hồ Chí Minh","D","A")))</f>
        <v>D</v>
      </c>
      <c r="AO52" s="135" t="e">
        <f>IF(OR(AND(AQ52=36,AP52=3),AND(AQ52=24,AP52=2),AND(AQ52=12,AP52=1)),"Đến",IF(AND(AQ52&lt;100,OR(AND(AQ52&gt;36,AP52=3),AND(AQ52&gt;24,AQ52&lt;120,AP52=2),AND(AQ52&gt;12,AP52=1))),"Quá","---"))</f>
        <v>#REF!</v>
      </c>
      <c r="AP52" s="131">
        <f>IF(AND(X52&gt;V52,OR(AU52=0.18,AU52=0.2)),2,IF(AND(X52&gt;V52,OR(AU52=0.31,AU52=0.33,AU52=0.34,AU52=0.36)),3,IF(X52=V52,1)))</f>
        <v>2</v>
      </c>
      <c r="AQ52" s="134" t="e">
        <f>12*($AO$3-#REF!)+($AO$5-#REF!)-AR52</f>
        <v>#REF!</v>
      </c>
      <c r="AR52" s="133"/>
      <c r="AS52" s="113"/>
      <c r="AT52" s="113">
        <f>VLOOKUP(S52,'[1]- DLiêu Gốc -'!$B$1:$E$54,3,0)</f>
        <v>1.86</v>
      </c>
      <c r="AU52" s="131">
        <f>VLOOKUP(S52,'[1]- DLiêu Gốc -'!$B$1:$E$54,4,0)</f>
        <v>0.2</v>
      </c>
      <c r="AV52" s="136" t="e">
        <f>IF(AND(OR(AK52="CC,VC",AND(AK52="LĐHĐ",AL52="Ko hạn")),OR(AND(Z52&gt;1,V52&lt;(X52-1)),AND(Z52=1,OR(AU52&lt;0.34,AND(AU52&gt;0.33,BE52&lt;0)))),AW52&gt;0,AW52&lt;13,($AV$3-AZ52)&gt;AP52),"Sớm TT","---")</f>
        <v>#REF!</v>
      </c>
      <c r="AW52" s="129" t="e">
        <f>IF(AP52=3,36-(12*($AV$3-#REF!)+(12-#REF!)-AR52),IF(AP52=2,24-(12*($AV$3-#REF!)+(12-#REF!)-AR52),"---"))</f>
        <v>#REF!</v>
      </c>
      <c r="AX52" s="128" t="str">
        <f>IF(AZ52&gt;1,"S","---")</f>
        <v>---</v>
      </c>
      <c r="AY52" s="128"/>
      <c r="AZ52" s="128"/>
      <c r="BA52" s="128" t="str">
        <f>IF(BC52&gt;0,"NN","---")</f>
        <v>---</v>
      </c>
      <c r="BB52" s="128"/>
      <c r="BC52" s="128"/>
      <c r="BD52" s="141"/>
      <c r="BE52" s="560" t="str">
        <f>IF(AND(AU52&gt;0.34,Z52=1,OR(AT52=6.2,AT52=5.75)),((AT52-BD52)-2*0.34),IF(AND(AU52&gt;0.33,Z52=1,OR(AT52=4.4,AT52=4)),((AT52-BD52)-2*0.33),"- - -"))</f>
        <v>- - -</v>
      </c>
      <c r="BF52" s="140" t="str">
        <f>IF(AND(BP52&gt;BO52,BP52&lt;(BO52+13)),"Hưu",IF(AND(BP52&gt;(BO52+12),BP52&lt;1000),"Quá","---"))</f>
        <v>---</v>
      </c>
      <c r="BG52" s="139">
        <f>IF(OR((H52+0)=12,(H52+0)&gt;12),J52+BO52/12+1,IF(AND((H52+0)&gt;0,(H52+0)&lt;12),J52+BO52/12,"---"))</f>
        <v>2043</v>
      </c>
      <c r="BH52" s="138" t="e">
        <f>IF(#REF!&gt;6,#REF!-6,IF(#REF!=6,12,IF(#REF!&lt;6,#REF!+6)))</f>
        <v>#REF!</v>
      </c>
      <c r="BI52" s="767" t="e">
        <f>IF(#REF!&gt;6,BG52,IF(#REF!&lt;7,BG52-1))</f>
        <v>#REF!</v>
      </c>
      <c r="BJ52" s="768" t="e">
        <f>IF(AND(#REF!&gt;3,#REF!&lt;13),#REF!-3,IF(#REF!&lt;4,#REF!-3+12))</f>
        <v>#REF!</v>
      </c>
      <c r="BK52" s="767" t="e">
        <f>IF(BJ52&lt;#REF!,BG52,IF(BJ52&gt;#REF!,BG52-1))</f>
        <v>#REF!</v>
      </c>
      <c r="BL52" s="769" t="str">
        <f>IF(BF52="Hưu",12*(BI52-#REF!)+(BH52-#REF!),"---")</f>
        <v>---</v>
      </c>
      <c r="BM52" s="770" t="str">
        <f>IF(BN52&gt;0,"Dài",". .")</f>
        <v>. .</v>
      </c>
      <c r="BN52" s="771"/>
      <c r="BO52" s="772">
        <f>IF(E52="Nam",(60+BN52)*12,IF(E52="Nữ",(55+BN52)*12,))</f>
        <v>720</v>
      </c>
      <c r="BP52" s="773">
        <f>12*($BF$4-J52)+(12-H52)</f>
        <v>-23792</v>
      </c>
      <c r="BQ52" s="773">
        <f>BP52/12</f>
        <v>-1982.6666666666667</v>
      </c>
      <c r="BR52" s="771" t="str">
        <f>IF(BQ52&lt;31,"Đến 30",IF(AND(BQ52&gt;30,BQ52&lt;46),"31 - 45",IF(AND(BQ52&gt;45,BQ52&lt;70),"Trên 45")))</f>
        <v>Đến 30</v>
      </c>
      <c r="BS52" s="774"/>
      <c r="BT52" s="767" t="str">
        <f>IF(BU52&gt;0,"TD","--")</f>
        <v>--</v>
      </c>
      <c r="BU52" s="767"/>
      <c r="BV52" s="775"/>
      <c r="BW52" s="775"/>
      <c r="BX52" s="775"/>
      <c r="BY52" s="775"/>
      <c r="BZ52" s="775"/>
      <c r="CA52" s="775"/>
      <c r="CB52" s="775"/>
      <c r="CC52" s="775"/>
      <c r="CD52" s="775"/>
      <c r="CE52" s="775"/>
      <c r="CF52" s="775"/>
      <c r="CG52" s="775"/>
      <c r="CH52" s="775"/>
      <c r="CI52" s="775"/>
      <c r="CJ52" s="775"/>
      <c r="CK52" s="775"/>
      <c r="CL52" s="776"/>
      <c r="CM52" s="777"/>
      <c r="CN52" s="778"/>
      <c r="CO52" s="779"/>
      <c r="CP52" s="780"/>
      <c r="CQ52" s="135"/>
      <c r="CR52" s="131"/>
      <c r="CS52" s="134"/>
      <c r="CT52" s="133"/>
      <c r="CU52" s="132"/>
      <c r="CV52" s="132"/>
      <c r="CW52" s="131"/>
      <c r="CX52" s="130"/>
      <c r="CY52" s="129"/>
      <c r="CZ52" s="128"/>
      <c r="DA52" s="128"/>
    </row>
    <row r="53" spans="1:105" s="127" customFormat="1" ht="114.75" hidden="1" x14ac:dyDescent="0.2">
      <c r="A53" s="163">
        <v>749</v>
      </c>
      <c r="B53" s="162">
        <v>15</v>
      </c>
      <c r="C53" s="160" t="str">
        <f>IF(E53="Nam","Ông","Bà")</f>
        <v>Ông</v>
      </c>
      <c r="D53" s="161" t="s">
        <v>118</v>
      </c>
      <c r="E53" s="160" t="s">
        <v>20</v>
      </c>
      <c r="F53" s="159" t="s">
        <v>54</v>
      </c>
      <c r="G53" s="158" t="s">
        <v>0</v>
      </c>
      <c r="H53" s="158" t="s">
        <v>25</v>
      </c>
      <c r="I53" s="158" t="s">
        <v>0</v>
      </c>
      <c r="J53" s="157" t="s">
        <v>117</v>
      </c>
      <c r="K53" s="156" t="s">
        <v>42</v>
      </c>
      <c r="L53" s="156"/>
      <c r="M53" s="156"/>
      <c r="N53" s="156"/>
      <c r="O53" s="155" t="s">
        <v>3</v>
      </c>
      <c r="P53" s="154" t="s">
        <v>112</v>
      </c>
      <c r="Q53" s="153" t="str">
        <f>IF(AND(AU53=0.36,AT53=6.2),"A3.1",IF(AND(AU53=0.36,AT53=5.75),"A3.2",IF(AND(AU53=0.34,AT53=4.4),"A2.1",IF(AND(AU53=0.34,AT53=4),"A2.2",IF(AU53=0.33,"A1",IF(AU53=0.31,"A0",IF(AU53=0.2,"B",IF(AU53=0.18,"C"))))))))</f>
        <v>B</v>
      </c>
      <c r="R53" s="153"/>
      <c r="S53" s="152" t="s">
        <v>116</v>
      </c>
      <c r="T53" s="151" t="str">
        <f>VLOOKUP(S53,'[1]- DLiêu Gốc -'!$B$1:$E$54,2,0)</f>
        <v>13.096</v>
      </c>
      <c r="U53" s="150"/>
      <c r="V53" s="149">
        <v>3</v>
      </c>
      <c r="W53" s="148" t="str">
        <f>IF(X53&gt;0,"/")</f>
        <v>/</v>
      </c>
      <c r="X53" s="145">
        <f>IF(OR(AU53=0.18,AU53=0.2),12,IF(AU53=0.31,10,IF(AU53=0.33,9,IF(AU53=0.34,8,IF(AU53=0.36,6)))))</f>
        <v>12</v>
      </c>
      <c r="Y53" s="144">
        <f>AT53+(V53-1)*AU53</f>
        <v>2.2600000000000002</v>
      </c>
      <c r="Z53" s="147">
        <f>V53+1</f>
        <v>4</v>
      </c>
      <c r="AA53" s="146" t="str">
        <f>IF(X53=V53,"%",IF(X53&gt;V53,"/"))</f>
        <v>/</v>
      </c>
      <c r="AB53" s="145">
        <f>IF(AND(X53=V53,Z53&lt;4),5,IF(AND(X53=V53,Z53&gt;4),Z53+1,IF(X53&gt;V53,X53)))</f>
        <v>12</v>
      </c>
      <c r="AC53" s="144">
        <f>IF(X53=V53,"%",IF(X53&gt;V53,Y53+AU53))</f>
        <v>2.4600000000000004</v>
      </c>
      <c r="AD53" s="48"/>
      <c r="AE53" s="47"/>
      <c r="AF53" s="46"/>
      <c r="AG53" s="45"/>
      <c r="AH53" s="44"/>
      <c r="AI53" s="143" t="s">
        <v>110</v>
      </c>
      <c r="AJ53" s="25">
        <v>5</v>
      </c>
      <c r="AK53" s="137" t="str">
        <f>IF(AM53="công chức, viên chức","CC,VC","LĐHĐ")</f>
        <v>LĐHĐ</v>
      </c>
      <c r="AL53" s="137"/>
      <c r="AM53" s="142" t="s">
        <v>4</v>
      </c>
      <c r="AN53" s="136" t="str">
        <f>IF(P53="Cơ sở Học viện Hành chính khu vực miền Trung","B",IF(P53="Phân viện Khu vực Tây Nguyên","C",IF(P53="Cơ sở Học viện Hành chính tại thành phố Hồ Chí Minh","D","A")))</f>
        <v>D</v>
      </c>
      <c r="AO53" s="135" t="e">
        <f>IF(OR(AND(AQ53=36,AP53=3),AND(AQ53=24,AP53=2),AND(AQ53=12,AP53=1)),"Đến",IF(AND(AQ53&lt;100,OR(AND(AQ53&gt;36,AP53=3),AND(AQ53&gt;24,AQ53&lt;120,AP53=2),AND(AQ53&gt;12,AP53=1))),"Quá","---"))</f>
        <v>#REF!</v>
      </c>
      <c r="AP53" s="131">
        <f>IF(AND(X53&gt;V53,OR(AU53=0.18,AU53=0.2)),2,IF(AND(X53&gt;V53,OR(AU53=0.31,AU53=0.33,AU53=0.34,AU53=0.36)),3,IF(X53=V53,1)))</f>
        <v>2</v>
      </c>
      <c r="AQ53" s="134" t="e">
        <f>12*($AO$3-#REF!)+($AO$5-#REF!)-AR53</f>
        <v>#REF!</v>
      </c>
      <c r="AR53" s="133"/>
      <c r="AS53" s="113"/>
      <c r="AT53" s="113">
        <f>VLOOKUP(S53,'[1]- DLiêu Gốc -'!$B$1:$E$54,3,0)</f>
        <v>1.86</v>
      </c>
      <c r="AU53" s="131">
        <f>VLOOKUP(S53,'[1]- DLiêu Gốc -'!$B$1:$E$54,4,0)</f>
        <v>0.2</v>
      </c>
      <c r="AV53" s="136" t="e">
        <f>IF(AND(OR(AK53="CC,VC",AND(AK53="LĐHĐ",AL53="Ko hạn")),OR(AND(Z53&gt;1,V53&lt;(X53-1)),AND(Z53=1,OR(AU53&lt;0.34,AND(AU53&gt;0.33,BE53&lt;0)))),AW53&gt;0,AW53&lt;13,($AV$3-AZ53)&gt;AP53),"Sớm TT","---")</f>
        <v>#REF!</v>
      </c>
      <c r="AW53" s="129" t="e">
        <f>IF(AP53=3,36-(12*($AV$3-#REF!)+(12-#REF!)-AR53),IF(AP53=2,24-(12*($AV$3-#REF!)+(12-#REF!)-AR53),"---"))</f>
        <v>#REF!</v>
      </c>
      <c r="AX53" s="128" t="str">
        <f>IF(AZ53&gt;1,"S","---")</f>
        <v>---</v>
      </c>
      <c r="AY53" s="128"/>
      <c r="AZ53" s="128"/>
      <c r="BA53" s="128" t="str">
        <f>IF(BC53&gt;0,"NN","---")</f>
        <v>---</v>
      </c>
      <c r="BB53" s="128"/>
      <c r="BC53" s="128"/>
      <c r="BD53" s="141"/>
      <c r="BE53" s="560" t="str">
        <f>IF(AND(AU53&gt;0.34,Z53=1,OR(AT53=6.2,AT53=5.75)),((AT53-BD53)-2*0.34),IF(AND(AU53&gt;0.33,Z53=1,OR(AT53=4.4,AT53=4)),((AT53-BD53)-2*0.33),"- - -"))</f>
        <v>- - -</v>
      </c>
      <c r="BF53" s="140" t="str">
        <f>IF(AND(BP53&gt;BO53,BP53&lt;(BO53+13)),"Hưu",IF(AND(BP53&gt;(BO53+12),BP53&lt;1000),"Quá","---"))</f>
        <v>---</v>
      </c>
      <c r="BG53" s="139">
        <f>IF(OR((H53+0)=12,(H53+0)&gt;12),J53+BO53/12+1,IF(AND((H53+0)&gt;0,(H53+0)&lt;12),J53+BO53/12,"---"))</f>
        <v>2044</v>
      </c>
      <c r="BH53" s="138" t="e">
        <f>IF(#REF!&gt;6,#REF!-6,IF(#REF!=6,12,IF(#REF!&lt;6,#REF!+6)))</f>
        <v>#REF!</v>
      </c>
      <c r="BI53" s="767" t="e">
        <f>IF(#REF!&gt;6,BG53,IF(#REF!&lt;7,BG53-1))</f>
        <v>#REF!</v>
      </c>
      <c r="BJ53" s="768" t="e">
        <f>IF(AND(#REF!&gt;3,#REF!&lt;13),#REF!-3,IF(#REF!&lt;4,#REF!-3+12))</f>
        <v>#REF!</v>
      </c>
      <c r="BK53" s="767" t="e">
        <f>IF(BJ53&lt;#REF!,BG53,IF(BJ53&gt;#REF!,BG53-1))</f>
        <v>#REF!</v>
      </c>
      <c r="BL53" s="769" t="str">
        <f>IF(BF53="Hưu",12*(BI53-#REF!)+(BH53-#REF!),"---")</f>
        <v>---</v>
      </c>
      <c r="BM53" s="770" t="str">
        <f>IF(BN53&gt;0,"Dài",". .")</f>
        <v>. .</v>
      </c>
      <c r="BN53" s="771"/>
      <c r="BO53" s="772">
        <f>IF(E53="Nam",(60+BN53)*12,IF(E53="Nữ",(55+BN53)*12,))</f>
        <v>720</v>
      </c>
      <c r="BP53" s="773">
        <f>12*($BF$4-J53)+(12-H53)</f>
        <v>-23800</v>
      </c>
      <c r="BQ53" s="773">
        <f>BP53/12</f>
        <v>-1983.3333333333333</v>
      </c>
      <c r="BR53" s="771" t="str">
        <f>IF(BQ53&lt;31,"Đến 30",IF(AND(BQ53&gt;30,BQ53&lt;46),"31 - 45",IF(AND(BQ53&gt;45,BQ53&lt;70),"Trên 45")))</f>
        <v>Đến 30</v>
      </c>
      <c r="BS53" s="774"/>
      <c r="BT53" s="767" t="str">
        <f>IF(BU53&gt;0,"TD","--")</f>
        <v>--</v>
      </c>
      <c r="BU53" s="767"/>
      <c r="BV53" s="775"/>
      <c r="BW53" s="775"/>
      <c r="BX53" s="775"/>
      <c r="BY53" s="775"/>
      <c r="BZ53" s="775"/>
      <c r="CA53" s="775"/>
      <c r="CB53" s="775"/>
      <c r="CC53" s="775"/>
      <c r="CD53" s="775"/>
      <c r="CE53" s="775"/>
      <c r="CF53" s="775"/>
      <c r="CG53" s="775"/>
      <c r="CH53" s="775"/>
      <c r="CI53" s="775"/>
      <c r="CJ53" s="775"/>
      <c r="CK53" s="775"/>
      <c r="CL53" s="776"/>
      <c r="CM53" s="777"/>
      <c r="CN53" s="778"/>
      <c r="CO53" s="779"/>
      <c r="CP53" s="780"/>
      <c r="CQ53" s="135"/>
      <c r="CR53" s="131"/>
      <c r="CS53" s="134"/>
      <c r="CT53" s="133"/>
      <c r="CU53" s="132"/>
      <c r="CV53" s="132"/>
      <c r="CW53" s="131"/>
      <c r="CX53" s="130"/>
      <c r="CY53" s="129"/>
      <c r="CZ53" s="128"/>
      <c r="DA53" s="128"/>
    </row>
    <row r="54" spans="1:105" s="127" customFormat="1" ht="114.75" hidden="1" x14ac:dyDescent="0.2">
      <c r="A54" s="163">
        <v>753</v>
      </c>
      <c r="B54" s="162">
        <v>16</v>
      </c>
      <c r="C54" s="160" t="str">
        <f>IF(E54="Nam","Ông","Bà")</f>
        <v>Ông</v>
      </c>
      <c r="D54" s="161" t="s">
        <v>115</v>
      </c>
      <c r="E54" s="160" t="s">
        <v>20</v>
      </c>
      <c r="F54" s="159" t="s">
        <v>21</v>
      </c>
      <c r="G54" s="158" t="s">
        <v>0</v>
      </c>
      <c r="H54" s="158" t="s">
        <v>49</v>
      </c>
      <c r="I54" s="158" t="s">
        <v>0</v>
      </c>
      <c r="J54" s="157">
        <v>1958</v>
      </c>
      <c r="K54" s="156" t="s">
        <v>42</v>
      </c>
      <c r="L54" s="156"/>
      <c r="M54" s="156"/>
      <c r="N54" s="156"/>
      <c r="O54" s="155" t="s">
        <v>3</v>
      </c>
      <c r="P54" s="154" t="s">
        <v>112</v>
      </c>
      <c r="Q54" s="153" t="str">
        <f>IF(AND(AU54=0.36,AT54=6.2),"A3.1",IF(AND(AU54=0.36,AT54=5.75),"A3.2",IF(AND(AU54=0.34,AT54=4.4),"A2.1",IF(AND(AU54=0.34,AT54=4),"A2.2",IF(AU54=0.33,"A1",IF(AU54=0.31,"A0",IF(AU54=0.2,"B",IF(AU54=0.18,"C"))))))))</f>
        <v>C</v>
      </c>
      <c r="R54" s="153"/>
      <c r="S54" s="152" t="s">
        <v>43</v>
      </c>
      <c r="T54" s="151" t="str">
        <f>VLOOKUP(S54,'[1]- DLiêu Gốc -'!$B$1:$E$54,2,0)</f>
        <v>01.011</v>
      </c>
      <c r="U54" s="150"/>
      <c r="V54" s="149">
        <v>5</v>
      </c>
      <c r="W54" s="148" t="str">
        <f>IF(X54&gt;0,"/")</f>
        <v>/</v>
      </c>
      <c r="X54" s="145">
        <f>IF(OR(AU54=0.18,AU54=0.2),12,IF(AU54=0.31,10,IF(AU54=0.33,9,IF(AU54=0.34,8,IF(AU54=0.36,6)))))</f>
        <v>12</v>
      </c>
      <c r="Y54" s="144">
        <f>AT54+(V54-1)*AU54</f>
        <v>2.2199999999999998</v>
      </c>
      <c r="Z54" s="147">
        <f>V54+1</f>
        <v>6</v>
      </c>
      <c r="AA54" s="146" t="str">
        <f>IF(X54=V54,"%",IF(X54&gt;V54,"/"))</f>
        <v>/</v>
      </c>
      <c r="AB54" s="145">
        <f>IF(AND(X54=V54,Z54&lt;4),5,IF(AND(X54=V54,Z54&gt;4),Z54+1,IF(X54&gt;V54,X54)))</f>
        <v>12</v>
      </c>
      <c r="AC54" s="144">
        <f>IF(X54=V54,"%",IF(X54&gt;V54,Y54+AU54))</f>
        <v>2.4</v>
      </c>
      <c r="AD54" s="48"/>
      <c r="AE54" s="47"/>
      <c r="AF54" s="46"/>
      <c r="AG54" s="45"/>
      <c r="AH54" s="44"/>
      <c r="AI54" s="143" t="s">
        <v>110</v>
      </c>
      <c r="AJ54" s="25">
        <v>5</v>
      </c>
      <c r="AK54" s="137" t="str">
        <f>IF(AM54="công chức, viên chức","CC,VC","LĐHĐ")</f>
        <v>LĐHĐ</v>
      </c>
      <c r="AL54" s="137"/>
      <c r="AM54" s="142" t="s">
        <v>4</v>
      </c>
      <c r="AN54" s="136" t="str">
        <f>IF(P54="Cơ sở Học viện Hành chính khu vực miền Trung","B",IF(P54="Phân viện Khu vực Tây Nguyên","C",IF(P54="Cơ sở Học viện Hành chính tại thành phố Hồ Chí Minh","D","A")))</f>
        <v>D</v>
      </c>
      <c r="AO54" s="135" t="e">
        <f>IF(OR(AND(AQ54=36,AP54=3),AND(AQ54=24,AP54=2),AND(AQ54=12,AP54=1)),"Đến",IF(AND(AQ54&lt;100,OR(AND(AQ54&gt;36,AP54=3),AND(AQ54&gt;24,AQ54&lt;120,AP54=2),AND(AQ54&gt;12,AP54=1))),"Quá","---"))</f>
        <v>#REF!</v>
      </c>
      <c r="AP54" s="131">
        <f>IF(AND(X54&gt;V54,OR(AU54=0.18,AU54=0.2)),2,IF(AND(X54&gt;V54,OR(AU54=0.31,AU54=0.33,AU54=0.34,AU54=0.36)),3,IF(X54=V54,1)))</f>
        <v>2</v>
      </c>
      <c r="AQ54" s="134" t="e">
        <f>12*($AO$3-#REF!)+($AO$5-#REF!)-AR54</f>
        <v>#REF!</v>
      </c>
      <c r="AR54" s="133"/>
      <c r="AS54" s="113"/>
      <c r="AT54" s="113">
        <f>VLOOKUP(S54,'[1]- DLiêu Gốc -'!$B$1:$E$54,3,0)</f>
        <v>1.5</v>
      </c>
      <c r="AU54" s="131">
        <f>VLOOKUP(S54,'[1]- DLiêu Gốc -'!$B$1:$E$54,4,0)</f>
        <v>0.18</v>
      </c>
      <c r="AV54" s="136" t="e">
        <f>IF(AND(OR(AK54="CC,VC",AND(AK54="LĐHĐ",AL54="Ko hạn")),OR(AND(Z54&gt;1,V54&lt;(X54-1)),AND(Z54=1,OR(AU54&lt;0.34,AND(AU54&gt;0.33,BE54&lt;0)))),AW54&gt;0,AW54&lt;13,($AV$3-AZ54)&gt;AP54),"Sớm TT","---")</f>
        <v>#REF!</v>
      </c>
      <c r="AW54" s="129" t="e">
        <f>IF(AP54=3,36-(12*($AV$3-#REF!)+(12-#REF!)-AR54),IF(AP54=2,24-(12*($AV$3-#REF!)+(12-#REF!)-AR54),"---"))</f>
        <v>#REF!</v>
      </c>
      <c r="AX54" s="128" t="str">
        <f>IF(AZ54&gt;1,"S","---")</f>
        <v>---</v>
      </c>
      <c r="AY54" s="128"/>
      <c r="AZ54" s="128"/>
      <c r="BA54" s="128" t="str">
        <f>IF(BC54&gt;0,"NN","---")</f>
        <v>---</v>
      </c>
      <c r="BB54" s="128"/>
      <c r="BC54" s="128"/>
      <c r="BD54" s="141"/>
      <c r="BE54" s="560" t="str">
        <f>IF(AND(AU54&gt;0.34,Z54=1,OR(AT54=6.2,AT54=5.75)),((AT54-BD54)-2*0.34),IF(AND(AU54&gt;0.33,Z54=1,OR(AT54=4.4,AT54=4)),((AT54-BD54)-2*0.33),"- - -"))</f>
        <v>- - -</v>
      </c>
      <c r="BF54" s="140" t="str">
        <f>IF(AND(BP54&gt;BO54,BP54&lt;(BO54+13)),"Hưu",IF(AND(BP54&gt;(BO54+12),BP54&lt;1000),"Quá","---"))</f>
        <v>---</v>
      </c>
      <c r="BG54" s="139">
        <f>IF(OR((H54+0)=12,(H54+0)&gt;12),J54+BO54/12+1,IF(AND((H54+0)&gt;0,(H54+0)&lt;12),J54+BO54/12,"---"))</f>
        <v>2018</v>
      </c>
      <c r="BH54" s="138" t="e">
        <f>IF(#REF!&gt;6,#REF!-6,IF(#REF!=6,12,IF(#REF!&lt;6,#REF!+6)))</f>
        <v>#REF!</v>
      </c>
      <c r="BI54" s="767" t="e">
        <f>IF(#REF!&gt;6,BG54,IF(#REF!&lt;7,BG54-1))</f>
        <v>#REF!</v>
      </c>
      <c r="BJ54" s="768" t="e">
        <f>IF(AND(#REF!&gt;3,#REF!&lt;13),#REF!-3,IF(#REF!&lt;4,#REF!-3+12))</f>
        <v>#REF!</v>
      </c>
      <c r="BK54" s="767" t="e">
        <f>IF(BJ54&lt;#REF!,BG54,IF(BJ54&gt;#REF!,BG54-1))</f>
        <v>#REF!</v>
      </c>
      <c r="BL54" s="769" t="str">
        <f>IF(BF54="Hưu",12*(BI54-#REF!)+(BH54-#REF!),"---")</f>
        <v>---</v>
      </c>
      <c r="BM54" s="770" t="str">
        <f>IF(BN54&gt;0,"Dài",". .")</f>
        <v>. .</v>
      </c>
      <c r="BN54" s="771"/>
      <c r="BO54" s="772">
        <f>IF(E54="Nam",(60+BN54)*12,IF(E54="Nữ",(55+BN54)*12,))</f>
        <v>720</v>
      </c>
      <c r="BP54" s="773">
        <f>12*($BF$4-J54)+(12-H54)</f>
        <v>-23495</v>
      </c>
      <c r="BQ54" s="773">
        <f>BP54/12</f>
        <v>-1957.9166666666667</v>
      </c>
      <c r="BR54" s="771" t="str">
        <f>IF(BQ54&lt;31,"Đến 30",IF(AND(BQ54&gt;30,BQ54&lt;46),"31 - 45",IF(AND(BQ54&gt;45,BQ54&lt;70),"Trên 45")))</f>
        <v>Đến 30</v>
      </c>
      <c r="BS54" s="774"/>
      <c r="BT54" s="767" t="str">
        <f>IF(BU54&gt;0,"TD","--")</f>
        <v>--</v>
      </c>
      <c r="BU54" s="767"/>
      <c r="BV54" s="775"/>
      <c r="BW54" s="775"/>
      <c r="BX54" s="775"/>
      <c r="BY54" s="775"/>
      <c r="BZ54" s="775"/>
      <c r="CA54" s="775"/>
      <c r="CB54" s="775"/>
      <c r="CC54" s="775"/>
      <c r="CD54" s="775"/>
      <c r="CE54" s="775"/>
      <c r="CF54" s="775"/>
      <c r="CG54" s="775"/>
      <c r="CH54" s="775"/>
      <c r="CI54" s="775"/>
      <c r="CJ54" s="775"/>
      <c r="CK54" s="775"/>
      <c r="CL54" s="776"/>
      <c r="CM54" s="777"/>
      <c r="CN54" s="778"/>
      <c r="CO54" s="779"/>
      <c r="CP54" s="780"/>
      <c r="CQ54" s="135"/>
      <c r="CR54" s="131"/>
      <c r="CS54" s="134"/>
      <c r="CT54" s="133"/>
      <c r="CU54" s="132"/>
      <c r="CV54" s="132"/>
      <c r="CW54" s="131"/>
      <c r="CX54" s="130"/>
      <c r="CY54" s="129"/>
      <c r="CZ54" s="128"/>
      <c r="DA54" s="128"/>
    </row>
    <row r="55" spans="1:105" s="127" customFormat="1" ht="114.75" hidden="1" x14ac:dyDescent="0.2">
      <c r="A55" s="163">
        <v>791</v>
      </c>
      <c r="B55" s="162">
        <v>17</v>
      </c>
      <c r="C55" s="160" t="str">
        <f>IF(E55="Nam","Ông","Bà")</f>
        <v>Ông</v>
      </c>
      <c r="D55" s="161" t="s">
        <v>114</v>
      </c>
      <c r="E55" s="160" t="s">
        <v>20</v>
      </c>
      <c r="F55" s="159" t="s">
        <v>31</v>
      </c>
      <c r="G55" s="158" t="s">
        <v>0</v>
      </c>
      <c r="H55" s="158" t="s">
        <v>8</v>
      </c>
      <c r="I55" s="158" t="s">
        <v>0</v>
      </c>
      <c r="J55" s="157" t="s">
        <v>113</v>
      </c>
      <c r="K55" s="156" t="s">
        <v>6</v>
      </c>
      <c r="L55" s="156"/>
      <c r="M55" s="156"/>
      <c r="N55" s="156"/>
      <c r="O55" s="155" t="s">
        <v>3</v>
      </c>
      <c r="P55" s="154" t="s">
        <v>112</v>
      </c>
      <c r="Q55" s="153" t="str">
        <f>IF(AND(AU55=0.36,AT55=6.2),"A3.1",IF(AND(AU55=0.36,AT55=5.75),"A3.2",IF(AND(AU55=0.34,AT55=4.4),"A2.1",IF(AND(AU55=0.34,AT55=4),"A2.2",IF(AU55=0.33,"A1",IF(AU55=0.31,"A0",IF(AU55=0.2,"B",IF(AU55=0.18,"C"))))))))</f>
        <v>C</v>
      </c>
      <c r="R55" s="153"/>
      <c r="S55" s="152" t="s">
        <v>111</v>
      </c>
      <c r="T55" s="151" t="str">
        <f>VLOOKUP(S55,'[1]- DLiêu Gốc -'!$B$1:$E$54,2,0)</f>
        <v>01.010</v>
      </c>
      <c r="U55" s="150"/>
      <c r="V55" s="149">
        <v>9</v>
      </c>
      <c r="W55" s="148" t="str">
        <f>IF(X55&gt;0,"/")</f>
        <v>/</v>
      </c>
      <c r="X55" s="145">
        <f>IF(OR(AU55=0.18,AU55=0.2),12,IF(AU55=0.31,10,IF(AU55=0.33,9,IF(AU55=0.34,8,IF(AU55=0.36,6)))))</f>
        <v>12</v>
      </c>
      <c r="Y55" s="144">
        <f>AT55+(V55-1)*AU55</f>
        <v>3.4899999999999998</v>
      </c>
      <c r="Z55" s="147">
        <f>V55+1</f>
        <v>10</v>
      </c>
      <c r="AA55" s="146" t="str">
        <f>IF(X55=V55,"%",IF(X55&gt;V55,"/"))</f>
        <v>/</v>
      </c>
      <c r="AB55" s="145">
        <f>IF(AND(X55=V55,Z55&lt;4),5,IF(AND(X55=V55,Z55&gt;4),Z55+1,IF(X55&gt;V55,X55)))</f>
        <v>12</v>
      </c>
      <c r="AC55" s="144">
        <f>IF(X55=V55,"%",IF(X55&gt;V55,Y55+AU55))</f>
        <v>3.67</v>
      </c>
      <c r="AD55" s="48"/>
      <c r="AE55" s="47"/>
      <c r="AF55" s="46"/>
      <c r="AG55" s="45"/>
      <c r="AH55" s="44"/>
      <c r="AI55" s="143" t="s">
        <v>110</v>
      </c>
      <c r="AJ55" s="25">
        <v>5</v>
      </c>
      <c r="AK55" s="137" t="str">
        <f>IF(AM55="công chức, viên chức","CC,VC","LĐHĐ")</f>
        <v>LĐHĐ</v>
      </c>
      <c r="AL55" s="137"/>
      <c r="AM55" s="142" t="s">
        <v>4</v>
      </c>
      <c r="AN55" s="136" t="str">
        <f>IF(P55="Cơ sở Học viện Hành chính khu vực miền Trung","B",IF(P55="Phân viện Khu vực Tây Nguyên","C",IF(P55="Cơ sở Học viện Hành chính tại thành phố Hồ Chí Minh","D","A")))</f>
        <v>D</v>
      </c>
      <c r="AO55" s="135" t="e">
        <f>IF(OR(AND(AQ55=36,AP55=3),AND(AQ55=24,AP55=2),AND(AQ55=12,AP55=1)),"Đến",IF(AND(AQ55&lt;100,OR(AND(AQ55&gt;36,AP55=3),AND(AQ55&gt;24,AQ55&lt;120,AP55=2),AND(AQ55&gt;12,AP55=1))),"Quá","---"))</f>
        <v>#REF!</v>
      </c>
      <c r="AP55" s="131">
        <f>IF(AND(X55&gt;V55,OR(AU55=0.18,AU55=0.2)),2,IF(AND(X55&gt;V55,OR(AU55=0.31,AU55=0.33,AU55=0.34,AU55=0.36)),3,IF(X55=V55,1)))</f>
        <v>2</v>
      </c>
      <c r="AQ55" s="134" t="e">
        <f>12*($AO$3-#REF!)+($AO$5-#REF!)-AR55</f>
        <v>#REF!</v>
      </c>
      <c r="AR55" s="133"/>
      <c r="AS55" s="113"/>
      <c r="AT55" s="113">
        <f>VLOOKUP(S55,'[1]- DLiêu Gốc -'!$B$1:$E$54,3,0)</f>
        <v>2.0499999999999998</v>
      </c>
      <c r="AU55" s="131">
        <f>VLOOKUP(S55,'[1]- DLiêu Gốc -'!$B$1:$E$54,4,0)</f>
        <v>0.18</v>
      </c>
      <c r="AV55" s="136" t="e">
        <f>IF(AND(OR(AK55="CC,VC",AND(AK55="LĐHĐ",AL55="Ko hạn")),OR(AND(Z55&gt;1,V55&lt;(X55-1)),AND(Z55=1,OR(AU55&lt;0.34,AND(AU55&gt;0.33,BE55&lt;0)))),AW55&gt;0,AW55&lt;13,($AV$3-AZ55)&gt;AP55),"Sớm TT","---")</f>
        <v>#REF!</v>
      </c>
      <c r="AW55" s="129" t="e">
        <f>IF(AP55=3,36-(12*($AV$3-#REF!)+(12-#REF!)-AR55),IF(AP55=2,24-(12*($AV$3-#REF!)+(12-#REF!)-AR55),"---"))</f>
        <v>#REF!</v>
      </c>
      <c r="AX55" s="128" t="str">
        <f>IF(AZ55&gt;1,"S","---")</f>
        <v>---</v>
      </c>
      <c r="AY55" s="128"/>
      <c r="AZ55" s="128"/>
      <c r="BA55" s="128" t="str">
        <f>IF(BC55&gt;0,"NN","---")</f>
        <v>---</v>
      </c>
      <c r="BB55" s="128"/>
      <c r="BC55" s="128"/>
      <c r="BD55" s="141"/>
      <c r="BE55" s="560" t="str">
        <f>IF(AND(AU55&gt;0.34,Z55=1,OR(AT55=6.2,AT55=5.75)),((AT55-BD55)-2*0.34),IF(AND(AU55&gt;0.33,Z55=1,OR(AT55=4.4,AT55=4)),((AT55-BD55)-2*0.33),"- - -"))</f>
        <v>- - -</v>
      </c>
      <c r="BF55" s="140" t="str">
        <f>IF(AND(BP55&gt;BO55,BP55&lt;(BO55+13)),"Hưu",IF(AND(BP55&gt;(BO55+12),BP55&lt;1000),"Quá","---"))</f>
        <v>---</v>
      </c>
      <c r="BG55" s="139">
        <f>IF(OR((H55+0)=12,(H55+0)&gt;12),J55+BO55/12+1,IF(AND((H55+0)&gt;0,(H55+0)&lt;12),J55+BO55/12,"---"))</f>
        <v>2028</v>
      </c>
      <c r="BH55" s="138" t="e">
        <f>IF(#REF!&gt;6,#REF!-6,IF(#REF!=6,12,IF(#REF!&lt;6,#REF!+6)))</f>
        <v>#REF!</v>
      </c>
      <c r="BI55" s="767" t="e">
        <f>IF(#REF!&gt;6,BG55,IF(#REF!&lt;7,BG55-1))</f>
        <v>#REF!</v>
      </c>
      <c r="BJ55" s="768" t="e">
        <f>IF(AND(#REF!&gt;3,#REF!&lt;13),#REF!-3,IF(#REF!&lt;4,#REF!-3+12))</f>
        <v>#REF!</v>
      </c>
      <c r="BK55" s="767" t="e">
        <f>IF(BJ55&lt;#REF!,BG55,IF(BJ55&gt;#REF!,BG55-1))</f>
        <v>#REF!</v>
      </c>
      <c r="BL55" s="769" t="str">
        <f>IF(BF55="Hưu",12*(BI55-#REF!)+(BH55-#REF!),"---")</f>
        <v>---</v>
      </c>
      <c r="BM55" s="770" t="str">
        <f>IF(BN55&gt;0,"Dài",". .")</f>
        <v>. .</v>
      </c>
      <c r="BN55" s="771"/>
      <c r="BO55" s="772">
        <f>IF(E55="Nam",(60+BN55)*12,IF(E55="Nữ",(55+BN55)*12,))</f>
        <v>720</v>
      </c>
      <c r="BP55" s="773">
        <f>12*($BF$4-J55)+(12-H55)</f>
        <v>-23612</v>
      </c>
      <c r="BQ55" s="773">
        <f>BP55/12</f>
        <v>-1967.6666666666667</v>
      </c>
      <c r="BR55" s="771" t="str">
        <f>IF(BQ55&lt;31,"Đến 30",IF(AND(BQ55&gt;30,BQ55&lt;46),"31 - 45",IF(AND(BQ55&gt;45,BQ55&lt;70),"Trên 45")))</f>
        <v>Đến 30</v>
      </c>
      <c r="BS55" s="774"/>
      <c r="BT55" s="767" t="str">
        <f>IF(BU55&gt;0,"TD","--")</f>
        <v>--</v>
      </c>
      <c r="BU55" s="767"/>
      <c r="BV55" s="775"/>
      <c r="BW55" s="775"/>
      <c r="BX55" s="775"/>
      <c r="BY55" s="775"/>
      <c r="BZ55" s="775"/>
      <c r="CA55" s="775"/>
      <c r="CB55" s="775"/>
      <c r="CC55" s="775"/>
      <c r="CD55" s="775"/>
      <c r="CE55" s="775"/>
      <c r="CF55" s="775"/>
      <c r="CG55" s="775"/>
      <c r="CH55" s="775"/>
      <c r="CI55" s="775"/>
      <c r="CJ55" s="775"/>
      <c r="CK55" s="775"/>
      <c r="CL55" s="776"/>
      <c r="CM55" s="777"/>
      <c r="CN55" s="778"/>
      <c r="CO55" s="779"/>
      <c r="CP55" s="780"/>
      <c r="CQ55" s="135"/>
      <c r="CR55" s="131"/>
      <c r="CS55" s="134"/>
      <c r="CT55" s="133"/>
      <c r="CU55" s="132"/>
      <c r="CV55" s="132"/>
      <c r="CW55" s="131"/>
      <c r="CX55" s="130"/>
      <c r="CY55" s="129"/>
      <c r="CZ55" s="128"/>
      <c r="DA55" s="128"/>
    </row>
    <row r="56" spans="1:105" s="110" customFormat="1" ht="253.5" customHeight="1" x14ac:dyDescent="0.25">
      <c r="A56" s="126"/>
      <c r="B56" s="125"/>
      <c r="C56" s="124"/>
      <c r="D56" s="118"/>
      <c r="E56" s="123"/>
      <c r="F56" s="122"/>
      <c r="G56" s="121"/>
      <c r="I56" s="119"/>
      <c r="J56" s="119"/>
      <c r="K56" s="119"/>
      <c r="L56" s="119"/>
      <c r="M56" s="119"/>
      <c r="N56" s="120"/>
      <c r="O56" s="118"/>
      <c r="P56" s="118"/>
      <c r="Q56" s="119"/>
      <c r="R56" s="119"/>
      <c r="S56" s="118"/>
      <c r="T56" s="117"/>
      <c r="U56" s="117"/>
      <c r="V56" s="116"/>
      <c r="W56" s="116"/>
      <c r="X56" s="116"/>
      <c r="Y56" s="116"/>
      <c r="Z56" s="116"/>
      <c r="AA56" s="116"/>
      <c r="AB56" s="116"/>
      <c r="AC56" s="116"/>
      <c r="AD56" s="48"/>
      <c r="AE56" s="47"/>
      <c r="AF56" s="46"/>
      <c r="AG56" s="45"/>
      <c r="AH56" s="44"/>
      <c r="AI56" s="115"/>
      <c r="AK56" s="111"/>
      <c r="AM56" s="114"/>
      <c r="AS56" s="113"/>
      <c r="AT56" s="113"/>
      <c r="AV56" s="112"/>
      <c r="BE56" s="114"/>
      <c r="BF56" s="111"/>
      <c r="BI56" s="781"/>
      <c r="BJ56" s="781"/>
      <c r="BK56" s="781"/>
      <c r="BL56" s="781"/>
      <c r="BM56" s="781"/>
      <c r="BN56" s="781"/>
      <c r="BO56" s="781"/>
      <c r="BP56" s="781"/>
      <c r="BQ56" s="781"/>
      <c r="BR56" s="781"/>
      <c r="BS56" s="781"/>
      <c r="BT56" s="781"/>
      <c r="BU56" s="781"/>
      <c r="BV56" s="781"/>
      <c r="BW56" s="781"/>
      <c r="BX56" s="781"/>
      <c r="BY56" s="781"/>
      <c r="BZ56" s="781"/>
      <c r="CA56" s="781"/>
      <c r="CB56" s="781"/>
      <c r="CC56" s="781"/>
      <c r="CD56" s="781"/>
      <c r="CE56" s="781"/>
      <c r="CF56" s="781"/>
      <c r="CG56" s="781"/>
      <c r="CH56" s="781"/>
      <c r="CI56" s="781"/>
      <c r="CJ56" s="781"/>
      <c r="CK56" s="781"/>
      <c r="CL56" s="781"/>
      <c r="CM56" s="781"/>
      <c r="CN56" s="781"/>
      <c r="CO56" s="781"/>
      <c r="CP56" s="781"/>
    </row>
    <row r="57" spans="1:105" s="746" customFormat="1" ht="20.25" customHeight="1" x14ac:dyDescent="0.2">
      <c r="A57" s="717"/>
      <c r="B57" s="717"/>
      <c r="C57" s="717"/>
      <c r="D57" s="718"/>
      <c r="E57" s="718"/>
      <c r="F57" s="718"/>
      <c r="G57" s="718"/>
      <c r="H57" s="718"/>
      <c r="I57" s="718"/>
      <c r="J57" s="718"/>
      <c r="K57" s="718"/>
      <c r="L57" s="718"/>
      <c r="M57" s="718"/>
      <c r="N57" s="718"/>
      <c r="O57" s="719"/>
      <c r="P57" s="720"/>
      <c r="Q57" s="721"/>
      <c r="R57" s="721"/>
      <c r="S57" s="722"/>
      <c r="T57" s="723"/>
      <c r="U57" s="724"/>
      <c r="V57" s="721"/>
      <c r="W57" s="721"/>
      <c r="X57" s="722"/>
      <c r="Y57" s="725"/>
      <c r="Z57" s="726"/>
      <c r="AA57" s="721"/>
      <c r="AB57" s="722"/>
      <c r="AC57" s="727"/>
      <c r="AD57" s="728"/>
      <c r="AE57" s="729"/>
      <c r="AF57" s="730"/>
      <c r="AG57" s="731"/>
      <c r="AH57" s="732"/>
      <c r="AI57" s="733"/>
      <c r="AJ57" s="727"/>
      <c r="AK57" s="734"/>
      <c r="AL57" s="721"/>
      <c r="AM57" s="721"/>
      <c r="AN57" s="727"/>
      <c r="AO57" s="727"/>
      <c r="AP57" s="721"/>
      <c r="AQ57" s="721"/>
      <c r="AR57" s="735"/>
      <c r="AS57" s="723"/>
      <c r="AT57" s="723"/>
      <c r="AU57" s="721"/>
      <c r="AV57" s="736"/>
      <c r="AW57" s="737"/>
      <c r="AX57" s="738"/>
      <c r="AY57" s="739"/>
      <c r="AZ57" s="740"/>
      <c r="BA57" s="740"/>
      <c r="BB57" s="740"/>
      <c r="BC57" s="740"/>
      <c r="BD57" s="741"/>
      <c r="BE57" s="742"/>
      <c r="BF57" s="743"/>
      <c r="BG57" s="744"/>
      <c r="BH57" s="745"/>
      <c r="BI57" s="717"/>
      <c r="BL57" s="747"/>
      <c r="BN57" s="717"/>
      <c r="BO57" s="717"/>
      <c r="BP57" s="717"/>
      <c r="BQ57" s="717"/>
      <c r="BS57" s="748"/>
    </row>
    <row r="58" spans="1:105" ht="44.25" customHeight="1" x14ac:dyDescent="0.2">
      <c r="AD58" s="48"/>
      <c r="AE58" s="47"/>
      <c r="AF58" s="46"/>
      <c r="AG58" s="45"/>
      <c r="AH58" s="44"/>
      <c r="BI58" s="782"/>
      <c r="BJ58" s="783"/>
      <c r="BK58" s="775"/>
      <c r="BL58" s="784"/>
      <c r="BM58" s="783"/>
      <c r="BN58" s="782"/>
      <c r="BO58" s="782"/>
      <c r="BP58" s="782"/>
      <c r="BQ58" s="782"/>
      <c r="BR58" s="783"/>
      <c r="BS58" s="785"/>
      <c r="BT58" s="786"/>
      <c r="BU58" s="775"/>
      <c r="BV58" s="783"/>
      <c r="BW58" s="783"/>
      <c r="BX58" s="783"/>
      <c r="BY58" s="783"/>
      <c r="BZ58" s="783"/>
      <c r="CA58" s="783"/>
      <c r="CB58" s="783"/>
      <c r="CC58" s="783"/>
      <c r="CD58" s="783"/>
      <c r="CE58" s="783"/>
      <c r="CF58" s="783"/>
      <c r="CG58" s="783"/>
      <c r="CH58" s="783"/>
      <c r="CI58" s="783"/>
      <c r="CJ58" s="783"/>
      <c r="CK58" s="783"/>
      <c r="CL58" s="783"/>
      <c r="CM58" s="783"/>
      <c r="CN58" s="783"/>
      <c r="CO58" s="783"/>
      <c r="CP58" s="783"/>
    </row>
    <row r="59" spans="1:105" x14ac:dyDescent="0.2">
      <c r="AD59" s="48"/>
      <c r="AE59" s="47"/>
      <c r="AF59" s="46"/>
      <c r="AG59" s="45"/>
      <c r="AH59" s="44"/>
    </row>
    <row r="60" spans="1:105" x14ac:dyDescent="0.2">
      <c r="AD60" s="48"/>
      <c r="AE60" s="47"/>
      <c r="AF60" s="46"/>
      <c r="AG60" s="45"/>
      <c r="AH60" s="44"/>
    </row>
    <row r="61" spans="1:105" x14ac:dyDescent="0.2">
      <c r="AD61" s="48"/>
      <c r="AE61" s="47"/>
      <c r="AF61" s="46"/>
      <c r="AG61" s="45"/>
      <c r="AH61" s="44"/>
    </row>
    <row r="62" spans="1:105" x14ac:dyDescent="0.2">
      <c r="AD62" s="48"/>
      <c r="AE62" s="47"/>
      <c r="AF62" s="46"/>
      <c r="AG62" s="45"/>
      <c r="AH62" s="44"/>
    </row>
    <row r="63" spans="1:105" x14ac:dyDescent="0.2">
      <c r="AD63" s="48"/>
      <c r="AE63" s="47"/>
      <c r="AF63" s="46"/>
      <c r="AG63" s="45"/>
      <c r="AH63" s="44"/>
    </row>
    <row r="64" spans="1:105" x14ac:dyDescent="0.2">
      <c r="AD64" s="48"/>
      <c r="AE64" s="47"/>
      <c r="AF64" s="46"/>
      <c r="AG64" s="45"/>
      <c r="AH64" s="44"/>
    </row>
    <row r="65" spans="30:34" x14ac:dyDescent="0.2">
      <c r="AD65" s="48"/>
      <c r="AE65" s="47"/>
      <c r="AF65" s="46"/>
      <c r="AG65" s="45"/>
      <c r="AH65" s="44"/>
    </row>
    <row r="66" spans="30:34" x14ac:dyDescent="0.2">
      <c r="AD66" s="48"/>
      <c r="AE66" s="47"/>
      <c r="AF66" s="46"/>
      <c r="AG66" s="45"/>
      <c r="AH66" s="44"/>
    </row>
    <row r="67" spans="30:34" x14ac:dyDescent="0.2">
      <c r="AD67" s="48"/>
      <c r="AE67" s="47"/>
      <c r="AF67" s="46"/>
      <c r="AG67" s="45"/>
      <c r="AH67" s="44"/>
    </row>
    <row r="68" spans="30:34" x14ac:dyDescent="0.2">
      <c r="AD68" s="48"/>
      <c r="AE68" s="47"/>
      <c r="AF68" s="46"/>
      <c r="AG68" s="45"/>
      <c r="AH68" s="44"/>
    </row>
    <row r="69" spans="30:34" x14ac:dyDescent="0.2">
      <c r="AD69" s="48"/>
      <c r="AE69" s="47"/>
      <c r="AF69" s="46"/>
      <c r="AG69" s="45"/>
      <c r="AH69" s="44"/>
    </row>
    <row r="70" spans="30:34" x14ac:dyDescent="0.2">
      <c r="AD70" s="48"/>
      <c r="AE70" s="47"/>
      <c r="AF70" s="46"/>
      <c r="AG70" s="45"/>
      <c r="AH70" s="44"/>
    </row>
    <row r="71" spans="30:34" x14ac:dyDescent="0.2">
      <c r="AD71" s="48"/>
      <c r="AE71" s="47"/>
      <c r="AF71" s="46"/>
      <c r="AG71" s="45"/>
      <c r="AH71" s="44"/>
    </row>
    <row r="72" spans="30:34" x14ac:dyDescent="0.2">
      <c r="AD72" s="48"/>
      <c r="AE72" s="47"/>
      <c r="AF72" s="46"/>
      <c r="AG72" s="45"/>
      <c r="AH72" s="44"/>
    </row>
    <row r="73" spans="30:34" x14ac:dyDescent="0.2">
      <c r="AD73" s="48"/>
      <c r="AE73" s="47"/>
      <c r="AF73" s="46"/>
      <c r="AG73" s="45"/>
      <c r="AH73" s="44"/>
    </row>
    <row r="74" spans="30:34" x14ac:dyDescent="0.2">
      <c r="AD74" s="48"/>
      <c r="AE74" s="47"/>
      <c r="AF74" s="46"/>
      <c r="AG74" s="45"/>
      <c r="AH74" s="44"/>
    </row>
    <row r="75" spans="30:34" x14ac:dyDescent="0.2">
      <c r="AD75" s="48"/>
      <c r="AE75" s="47"/>
      <c r="AF75" s="46"/>
      <c r="AG75" s="45"/>
      <c r="AH75" s="44"/>
    </row>
    <row r="76" spans="30:34" x14ac:dyDescent="0.2">
      <c r="AD76" s="48"/>
      <c r="AE76" s="47"/>
      <c r="AF76" s="46"/>
      <c r="AG76" s="45"/>
      <c r="AH76" s="44"/>
    </row>
    <row r="77" spans="30:34" x14ac:dyDescent="0.2">
      <c r="AD77" s="48"/>
      <c r="AE77" s="47"/>
      <c r="AF77" s="46"/>
      <c r="AG77" s="45"/>
      <c r="AH77" s="44"/>
    </row>
    <row r="78" spans="30:34" x14ac:dyDescent="0.2">
      <c r="AD78" s="48"/>
      <c r="AE78" s="47"/>
      <c r="AF78" s="46"/>
      <c r="AG78" s="45"/>
      <c r="AH78" s="44"/>
    </row>
    <row r="79" spans="30:34" x14ac:dyDescent="0.2">
      <c r="AD79" s="48"/>
      <c r="AE79" s="47"/>
      <c r="AF79" s="46"/>
      <c r="AG79" s="45"/>
      <c r="AH79" s="44"/>
    </row>
    <row r="80" spans="30:34" x14ac:dyDescent="0.2">
      <c r="AD80" s="48"/>
      <c r="AE80" s="47"/>
      <c r="AF80" s="46"/>
      <c r="AG80" s="45"/>
      <c r="AH80" s="44"/>
    </row>
    <row r="81" spans="30:34" x14ac:dyDescent="0.2">
      <c r="AD81" s="48"/>
      <c r="AE81" s="47"/>
      <c r="AF81" s="46"/>
      <c r="AG81" s="45"/>
      <c r="AH81" s="44"/>
    </row>
    <row r="82" spans="30:34" x14ac:dyDescent="0.2">
      <c r="AD82" s="48"/>
      <c r="AE82" s="47"/>
      <c r="AF82" s="46"/>
      <c r="AG82" s="45"/>
      <c r="AH82" s="44"/>
    </row>
    <row r="83" spans="30:34" x14ac:dyDescent="0.2">
      <c r="AD83" s="48"/>
      <c r="AE83" s="47"/>
      <c r="AF83" s="46"/>
      <c r="AG83" s="45"/>
      <c r="AH83" s="44"/>
    </row>
    <row r="84" spans="30:34" x14ac:dyDescent="0.2">
      <c r="AD84" s="48"/>
      <c r="AE84" s="47"/>
      <c r="AF84" s="46"/>
      <c r="AG84" s="45"/>
      <c r="AH84" s="44"/>
    </row>
    <row r="85" spans="30:34" x14ac:dyDescent="0.2">
      <c r="AD85" s="48"/>
      <c r="AE85" s="47"/>
      <c r="AF85" s="46"/>
      <c r="AG85" s="45"/>
      <c r="AH85" s="44"/>
    </row>
    <row r="86" spans="30:34" x14ac:dyDescent="0.2">
      <c r="AD86" s="48"/>
      <c r="AE86" s="47"/>
      <c r="AF86" s="46"/>
      <c r="AG86" s="45"/>
      <c r="AH86" s="44"/>
    </row>
    <row r="87" spans="30:34" x14ac:dyDescent="0.2">
      <c r="AD87" s="48"/>
      <c r="AE87" s="47"/>
      <c r="AF87" s="46"/>
      <c r="AG87" s="45"/>
      <c r="AH87" s="44"/>
    </row>
    <row r="88" spans="30:34" x14ac:dyDescent="0.2">
      <c r="AD88" s="48"/>
      <c r="AE88" s="47"/>
      <c r="AF88" s="46"/>
      <c r="AG88" s="45"/>
      <c r="AH88" s="44"/>
    </row>
    <row r="89" spans="30:34" x14ac:dyDescent="0.2">
      <c r="AD89" s="48"/>
      <c r="AE89" s="47"/>
      <c r="AF89" s="46"/>
      <c r="AG89" s="45"/>
      <c r="AH89" s="44"/>
    </row>
    <row r="90" spans="30:34" x14ac:dyDescent="0.2">
      <c r="AD90" s="48"/>
      <c r="AE90" s="47"/>
      <c r="AF90" s="46"/>
      <c r="AG90" s="45"/>
      <c r="AH90" s="44"/>
    </row>
    <row r="91" spans="30:34" x14ac:dyDescent="0.2">
      <c r="AD91" s="48"/>
      <c r="AE91" s="47"/>
      <c r="AF91" s="46"/>
      <c r="AG91" s="45"/>
      <c r="AH91" s="44"/>
    </row>
    <row r="92" spans="30:34" x14ac:dyDescent="0.2">
      <c r="AD92" s="48"/>
      <c r="AE92" s="47"/>
      <c r="AF92" s="46"/>
      <c r="AG92" s="45"/>
      <c r="AH92" s="44"/>
    </row>
    <row r="93" spans="30:34" x14ac:dyDescent="0.2">
      <c r="AD93" s="48"/>
      <c r="AE93" s="47"/>
      <c r="AF93" s="46"/>
      <c r="AG93" s="45"/>
      <c r="AH93" s="44"/>
    </row>
    <row r="94" spans="30:34" x14ac:dyDescent="0.2">
      <c r="AD94" s="48"/>
      <c r="AE94" s="47"/>
      <c r="AF94" s="46"/>
      <c r="AG94" s="45"/>
      <c r="AH94" s="44"/>
    </row>
    <row r="95" spans="30:34" x14ac:dyDescent="0.2">
      <c r="AD95" s="48"/>
      <c r="AE95" s="47"/>
      <c r="AF95" s="46"/>
      <c r="AG95" s="45"/>
      <c r="AH95" s="44"/>
    </row>
    <row r="96" spans="30:34" x14ac:dyDescent="0.2">
      <c r="AD96" s="48"/>
      <c r="AE96" s="47"/>
      <c r="AF96" s="46"/>
      <c r="AG96" s="45"/>
      <c r="AH96" s="44"/>
    </row>
    <row r="97" spans="30:34" x14ac:dyDescent="0.2">
      <c r="AD97" s="48"/>
      <c r="AE97" s="47"/>
      <c r="AF97" s="46"/>
      <c r="AG97" s="45"/>
      <c r="AH97" s="44"/>
    </row>
    <row r="98" spans="30:34" x14ac:dyDescent="0.2">
      <c r="AD98" s="48"/>
      <c r="AE98" s="47"/>
      <c r="AF98" s="46"/>
      <c r="AG98" s="45"/>
      <c r="AH98" s="44"/>
    </row>
    <row r="99" spans="30:34" x14ac:dyDescent="0.2">
      <c r="AD99" s="48"/>
      <c r="AE99" s="47"/>
      <c r="AF99" s="46"/>
      <c r="AG99" s="45"/>
      <c r="AH99" s="44"/>
    </row>
    <row r="100" spans="30:34" x14ac:dyDescent="0.2">
      <c r="AD100" s="48"/>
      <c r="AE100" s="47"/>
      <c r="AF100" s="46"/>
      <c r="AG100" s="45"/>
      <c r="AH100" s="44"/>
    </row>
    <row r="101" spans="30:34" x14ac:dyDescent="0.2">
      <c r="AD101" s="48"/>
      <c r="AE101" s="47"/>
      <c r="AF101" s="46"/>
      <c r="AG101" s="45"/>
      <c r="AH101" s="44"/>
    </row>
    <row r="102" spans="30:34" x14ac:dyDescent="0.2">
      <c r="AD102" s="48"/>
      <c r="AE102" s="47"/>
      <c r="AF102" s="46"/>
      <c r="AG102" s="45"/>
      <c r="AH102" s="44"/>
    </row>
    <row r="103" spans="30:34" x14ac:dyDescent="0.2">
      <c r="AD103" s="48"/>
      <c r="AE103" s="47"/>
      <c r="AF103" s="46"/>
      <c r="AG103" s="45"/>
      <c r="AH103" s="44"/>
    </row>
    <row r="104" spans="30:34" x14ac:dyDescent="0.2">
      <c r="AD104" s="48"/>
      <c r="AE104" s="47"/>
      <c r="AF104" s="46"/>
      <c r="AG104" s="45"/>
      <c r="AH104" s="44"/>
    </row>
    <row r="105" spans="30:34" x14ac:dyDescent="0.2">
      <c r="AD105" s="48"/>
      <c r="AE105" s="47"/>
      <c r="AF105" s="46"/>
      <c r="AG105" s="45"/>
      <c r="AH105" s="44"/>
    </row>
    <row r="106" spans="30:34" x14ac:dyDescent="0.2">
      <c r="AD106" s="48"/>
      <c r="AE106" s="47"/>
      <c r="AF106" s="46"/>
      <c r="AG106" s="45"/>
      <c r="AH106" s="44"/>
    </row>
    <row r="107" spans="30:34" x14ac:dyDescent="0.2">
      <c r="AD107" s="48"/>
      <c r="AE107" s="47"/>
      <c r="AF107" s="46"/>
      <c r="AG107" s="45"/>
      <c r="AH107" s="44"/>
    </row>
    <row r="108" spans="30:34" x14ac:dyDescent="0.2">
      <c r="AD108" s="48"/>
      <c r="AE108" s="47"/>
      <c r="AF108" s="46"/>
      <c r="AG108" s="45"/>
      <c r="AH108" s="44"/>
    </row>
    <row r="109" spans="30:34" x14ac:dyDescent="0.2">
      <c r="AD109" s="48"/>
      <c r="AE109" s="47"/>
      <c r="AF109" s="46"/>
      <c r="AG109" s="45"/>
      <c r="AH109" s="44"/>
    </row>
    <row r="110" spans="30:34" x14ac:dyDescent="0.2">
      <c r="AD110" s="48"/>
      <c r="AE110" s="47"/>
      <c r="AF110" s="46"/>
      <c r="AG110" s="45"/>
      <c r="AH110" s="44"/>
    </row>
    <row r="111" spans="30:34" x14ac:dyDescent="0.2">
      <c r="AD111" s="48"/>
      <c r="AE111" s="47"/>
      <c r="AF111" s="46"/>
      <c r="AG111" s="45"/>
      <c r="AH111" s="44"/>
    </row>
    <row r="112" spans="30:34" x14ac:dyDescent="0.2">
      <c r="AD112" s="48"/>
      <c r="AE112" s="47"/>
      <c r="AF112" s="46"/>
      <c r="AG112" s="45"/>
      <c r="AH112" s="44"/>
    </row>
    <row r="113" spans="30:34" x14ac:dyDescent="0.2">
      <c r="AD113" s="48"/>
      <c r="AE113" s="47"/>
      <c r="AF113" s="46"/>
      <c r="AG113" s="45"/>
      <c r="AH113" s="44"/>
    </row>
    <row r="114" spans="30:34" x14ac:dyDescent="0.2">
      <c r="AD114" s="48"/>
      <c r="AE114" s="47"/>
      <c r="AF114" s="46"/>
      <c r="AG114" s="45"/>
      <c r="AH114" s="44"/>
    </row>
    <row r="115" spans="30:34" x14ac:dyDescent="0.2">
      <c r="AD115" s="48"/>
      <c r="AE115" s="47"/>
      <c r="AF115" s="46"/>
      <c r="AG115" s="45"/>
      <c r="AH115" s="44"/>
    </row>
    <row r="116" spans="30:34" x14ac:dyDescent="0.2">
      <c r="AD116" s="48"/>
      <c r="AE116" s="47"/>
      <c r="AF116" s="46"/>
      <c r="AG116" s="45"/>
      <c r="AH116" s="44"/>
    </row>
    <row r="117" spans="30:34" x14ac:dyDescent="0.2">
      <c r="AD117" s="48"/>
      <c r="AE117" s="47"/>
      <c r="AF117" s="46"/>
      <c r="AG117" s="45"/>
      <c r="AH117" s="44"/>
    </row>
    <row r="118" spans="30:34" x14ac:dyDescent="0.2">
      <c r="AD118" s="48"/>
      <c r="AE118" s="47"/>
      <c r="AF118" s="46"/>
      <c r="AG118" s="45"/>
      <c r="AH118" s="44"/>
    </row>
    <row r="119" spans="30:34" x14ac:dyDescent="0.2">
      <c r="AD119" s="48"/>
      <c r="AE119" s="47"/>
      <c r="AF119" s="46"/>
      <c r="AG119" s="45"/>
      <c r="AH119" s="44"/>
    </row>
    <row r="120" spans="30:34" x14ac:dyDescent="0.2">
      <c r="AD120" s="48"/>
      <c r="AE120" s="47"/>
      <c r="AF120" s="46"/>
      <c r="AG120" s="45"/>
      <c r="AH120" s="44"/>
    </row>
    <row r="121" spans="30:34" x14ac:dyDescent="0.2">
      <c r="AD121" s="48"/>
      <c r="AE121" s="47"/>
      <c r="AF121" s="46"/>
      <c r="AG121" s="45"/>
      <c r="AH121" s="44"/>
    </row>
    <row r="122" spans="30:34" x14ac:dyDescent="0.2">
      <c r="AD122" s="48"/>
      <c r="AE122" s="47"/>
      <c r="AF122" s="46"/>
      <c r="AG122" s="45"/>
      <c r="AH122" s="44"/>
    </row>
    <row r="123" spans="30:34" x14ac:dyDescent="0.2">
      <c r="AD123" s="48"/>
      <c r="AE123" s="47"/>
      <c r="AF123" s="46"/>
      <c r="AG123" s="45"/>
      <c r="AH123" s="44"/>
    </row>
    <row r="124" spans="30:34" x14ac:dyDescent="0.2">
      <c r="AD124" s="48"/>
      <c r="AE124" s="47"/>
      <c r="AF124" s="46"/>
      <c r="AG124" s="45"/>
      <c r="AH124" s="44"/>
    </row>
    <row r="125" spans="30:34" x14ac:dyDescent="0.2">
      <c r="AD125" s="48"/>
      <c r="AE125" s="47"/>
      <c r="AF125" s="46"/>
      <c r="AG125" s="45"/>
      <c r="AH125" s="44"/>
    </row>
    <row r="126" spans="30:34" x14ac:dyDescent="0.2">
      <c r="AD126" s="48"/>
      <c r="AE126" s="47"/>
      <c r="AF126" s="46"/>
      <c r="AG126" s="45"/>
      <c r="AH126" s="44"/>
    </row>
    <row r="127" spans="30:34" x14ac:dyDescent="0.2">
      <c r="AD127" s="48"/>
      <c r="AE127" s="47"/>
      <c r="AF127" s="46"/>
      <c r="AG127" s="45"/>
      <c r="AH127" s="44"/>
    </row>
    <row r="128" spans="30:34" x14ac:dyDescent="0.2">
      <c r="AD128" s="48"/>
      <c r="AE128" s="47"/>
      <c r="AF128" s="46"/>
      <c r="AG128" s="45"/>
      <c r="AH128" s="44"/>
    </row>
    <row r="129" spans="30:34" x14ac:dyDescent="0.2">
      <c r="AD129" s="48"/>
      <c r="AE129" s="47"/>
      <c r="AF129" s="46"/>
      <c r="AG129" s="45"/>
      <c r="AH129" s="44"/>
    </row>
    <row r="130" spans="30:34" x14ac:dyDescent="0.2">
      <c r="AD130" s="48"/>
      <c r="AE130" s="47"/>
      <c r="AF130" s="46"/>
      <c r="AG130" s="45"/>
      <c r="AH130" s="44"/>
    </row>
    <row r="131" spans="30:34" x14ac:dyDescent="0.2">
      <c r="AD131" s="48"/>
      <c r="AE131" s="47"/>
      <c r="AF131" s="46"/>
      <c r="AG131" s="45"/>
      <c r="AH131" s="44"/>
    </row>
    <row r="132" spans="30:34" x14ac:dyDescent="0.2">
      <c r="AD132" s="48"/>
      <c r="AE132" s="47"/>
      <c r="AF132" s="46"/>
      <c r="AG132" s="45"/>
      <c r="AH132" s="44"/>
    </row>
    <row r="133" spans="30:34" x14ac:dyDescent="0.2">
      <c r="AD133" s="48"/>
      <c r="AE133" s="47"/>
      <c r="AF133" s="46"/>
      <c r="AG133" s="45"/>
      <c r="AH133" s="44"/>
    </row>
    <row r="134" spans="30:34" x14ac:dyDescent="0.2">
      <c r="AD134" s="48"/>
      <c r="AE134" s="47"/>
      <c r="AF134" s="46"/>
      <c r="AG134" s="45"/>
      <c r="AH134" s="44"/>
    </row>
    <row r="135" spans="30:34" x14ac:dyDescent="0.2">
      <c r="AD135" s="48"/>
      <c r="AE135" s="47"/>
      <c r="AF135" s="46"/>
      <c r="AG135" s="45"/>
      <c r="AH135" s="44"/>
    </row>
    <row r="136" spans="30:34" x14ac:dyDescent="0.2">
      <c r="AD136" s="48"/>
      <c r="AE136" s="47"/>
      <c r="AF136" s="46"/>
      <c r="AG136" s="45"/>
      <c r="AH136" s="44"/>
    </row>
    <row r="137" spans="30:34" x14ac:dyDescent="0.2">
      <c r="AD137" s="48"/>
      <c r="AE137" s="47"/>
      <c r="AF137" s="46"/>
      <c r="AG137" s="45"/>
      <c r="AH137" s="44"/>
    </row>
    <row r="138" spans="30:34" x14ac:dyDescent="0.2">
      <c r="AD138" s="48"/>
      <c r="AE138" s="47"/>
      <c r="AF138" s="46"/>
      <c r="AG138" s="45"/>
      <c r="AH138" s="44"/>
    </row>
    <row r="139" spans="30:34" x14ac:dyDescent="0.2">
      <c r="AD139" s="48"/>
      <c r="AE139" s="47"/>
      <c r="AF139" s="46"/>
      <c r="AG139" s="45"/>
      <c r="AH139" s="44"/>
    </row>
    <row r="140" spans="30:34" x14ac:dyDescent="0.2">
      <c r="AD140" s="48"/>
      <c r="AE140" s="47"/>
      <c r="AF140" s="46"/>
      <c r="AG140" s="45"/>
      <c r="AH140" s="44"/>
    </row>
    <row r="141" spans="30:34" x14ac:dyDescent="0.2">
      <c r="AD141" s="48"/>
      <c r="AE141" s="47"/>
      <c r="AF141" s="46"/>
      <c r="AG141" s="45"/>
      <c r="AH141" s="44"/>
    </row>
    <row r="142" spans="30:34" x14ac:dyDescent="0.2">
      <c r="AD142" s="48"/>
      <c r="AE142" s="47"/>
      <c r="AF142" s="46"/>
      <c r="AG142" s="45"/>
      <c r="AH142" s="44"/>
    </row>
    <row r="143" spans="30:34" x14ac:dyDescent="0.2">
      <c r="AD143" s="48"/>
      <c r="AE143" s="47"/>
      <c r="AF143" s="46"/>
      <c r="AG143" s="45"/>
      <c r="AH143" s="44"/>
    </row>
    <row r="144" spans="30:34" x14ac:dyDescent="0.2">
      <c r="AD144" s="48"/>
      <c r="AE144" s="47"/>
      <c r="AF144" s="46"/>
      <c r="AG144" s="45"/>
      <c r="AH144" s="44"/>
    </row>
    <row r="145" spans="30:34" x14ac:dyDescent="0.2">
      <c r="AD145" s="48"/>
      <c r="AE145" s="47"/>
      <c r="AF145" s="46"/>
      <c r="AG145" s="45"/>
      <c r="AH145" s="44"/>
    </row>
    <row r="146" spans="30:34" x14ac:dyDescent="0.2">
      <c r="AD146" s="48"/>
      <c r="AE146" s="47"/>
      <c r="AF146" s="46"/>
      <c r="AG146" s="45"/>
      <c r="AH146" s="44"/>
    </row>
    <row r="147" spans="30:34" x14ac:dyDescent="0.2">
      <c r="AD147" s="48"/>
      <c r="AE147" s="47"/>
      <c r="AF147" s="46"/>
      <c r="AG147" s="45"/>
      <c r="AH147" s="44"/>
    </row>
    <row r="148" spans="30:34" x14ac:dyDescent="0.2">
      <c r="AD148" s="48"/>
      <c r="AE148" s="47"/>
      <c r="AF148" s="46"/>
      <c r="AG148" s="45"/>
      <c r="AH148" s="44"/>
    </row>
    <row r="149" spans="30:34" x14ac:dyDescent="0.2">
      <c r="AD149" s="48"/>
      <c r="AE149" s="47"/>
      <c r="AF149" s="46"/>
      <c r="AG149" s="45"/>
      <c r="AH149" s="44"/>
    </row>
    <row r="150" spans="30:34" x14ac:dyDescent="0.2">
      <c r="AD150" s="48"/>
      <c r="AE150" s="47"/>
      <c r="AF150" s="46"/>
      <c r="AG150" s="45"/>
      <c r="AH150" s="44"/>
    </row>
    <row r="151" spans="30:34" x14ac:dyDescent="0.2">
      <c r="AD151" s="48"/>
      <c r="AE151" s="47"/>
      <c r="AF151" s="46"/>
      <c r="AG151" s="45"/>
      <c r="AH151" s="44"/>
    </row>
    <row r="152" spans="30:34" x14ac:dyDescent="0.2">
      <c r="AD152" s="48"/>
      <c r="AE152" s="47"/>
      <c r="AF152" s="46"/>
      <c r="AG152" s="45"/>
      <c r="AH152" s="44"/>
    </row>
    <row r="153" spans="30:34" x14ac:dyDescent="0.2">
      <c r="AD153" s="48"/>
      <c r="AE153" s="47"/>
      <c r="AF153" s="46"/>
      <c r="AG153" s="45"/>
      <c r="AH153" s="44"/>
    </row>
    <row r="154" spans="30:34" x14ac:dyDescent="0.2">
      <c r="AD154" s="48"/>
      <c r="AE154" s="47"/>
      <c r="AF154" s="46"/>
      <c r="AG154" s="45"/>
      <c r="AH154" s="44"/>
    </row>
    <row r="155" spans="30:34" x14ac:dyDescent="0.2">
      <c r="AD155" s="48"/>
      <c r="AE155" s="47"/>
      <c r="AF155" s="46"/>
      <c r="AG155" s="45"/>
      <c r="AH155" s="44"/>
    </row>
    <row r="156" spans="30:34" x14ac:dyDescent="0.2">
      <c r="AD156" s="48"/>
      <c r="AE156" s="47"/>
      <c r="AF156" s="46"/>
      <c r="AG156" s="45"/>
      <c r="AH156" s="44"/>
    </row>
    <row r="157" spans="30:34" x14ac:dyDescent="0.2">
      <c r="AD157" s="48"/>
      <c r="AE157" s="47"/>
      <c r="AF157" s="46"/>
      <c r="AG157" s="45"/>
      <c r="AH157" s="44"/>
    </row>
    <row r="158" spans="30:34" x14ac:dyDescent="0.2">
      <c r="AD158" s="48"/>
      <c r="AE158" s="47"/>
      <c r="AF158" s="46"/>
      <c r="AG158" s="45"/>
      <c r="AH158" s="44"/>
    </row>
    <row r="159" spans="30:34" x14ac:dyDescent="0.2">
      <c r="AD159" s="48"/>
      <c r="AE159" s="47"/>
      <c r="AF159" s="46"/>
      <c r="AG159" s="45"/>
      <c r="AH159" s="44"/>
    </row>
    <row r="160" spans="30:34" x14ac:dyDescent="0.2">
      <c r="AD160" s="48"/>
      <c r="AE160" s="47"/>
      <c r="AF160" s="46"/>
      <c r="AG160" s="45"/>
      <c r="AH160" s="44"/>
    </row>
    <row r="161" spans="30:34" x14ac:dyDescent="0.2">
      <c r="AD161" s="48"/>
      <c r="AE161" s="47"/>
      <c r="AF161" s="46"/>
      <c r="AG161" s="45"/>
      <c r="AH161" s="44"/>
    </row>
    <row r="162" spans="30:34" x14ac:dyDescent="0.2">
      <c r="AD162" s="48"/>
      <c r="AE162" s="47"/>
      <c r="AF162" s="46"/>
      <c r="AG162" s="45"/>
      <c r="AH162" s="44"/>
    </row>
    <row r="163" spans="30:34" x14ac:dyDescent="0.2">
      <c r="AD163" s="48"/>
      <c r="AE163" s="47"/>
      <c r="AF163" s="46"/>
      <c r="AG163" s="45"/>
      <c r="AH163" s="44"/>
    </row>
    <row r="164" spans="30:34" x14ac:dyDescent="0.2">
      <c r="AD164" s="48"/>
      <c r="AE164" s="47"/>
      <c r="AF164" s="46"/>
      <c r="AG164" s="45"/>
      <c r="AH164" s="44"/>
    </row>
    <row r="165" spans="30:34" x14ac:dyDescent="0.2">
      <c r="AD165" s="48"/>
      <c r="AE165" s="47"/>
      <c r="AF165" s="46"/>
      <c r="AG165" s="45"/>
      <c r="AH165" s="44"/>
    </row>
    <row r="166" spans="30:34" x14ac:dyDescent="0.2">
      <c r="AD166" s="48"/>
      <c r="AE166" s="47"/>
      <c r="AF166" s="46"/>
      <c r="AG166" s="45"/>
      <c r="AH166" s="44"/>
    </row>
    <row r="167" spans="30:34" x14ac:dyDescent="0.2">
      <c r="AD167" s="48"/>
      <c r="AE167" s="47"/>
      <c r="AF167" s="46"/>
      <c r="AG167" s="45"/>
      <c r="AH167" s="44"/>
    </row>
    <row r="168" spans="30:34" x14ac:dyDescent="0.2">
      <c r="AD168" s="48"/>
      <c r="AE168" s="47"/>
      <c r="AF168" s="46"/>
      <c r="AG168" s="45"/>
      <c r="AH168" s="44"/>
    </row>
    <row r="169" spans="30:34" x14ac:dyDescent="0.2">
      <c r="AD169" s="48"/>
      <c r="AE169" s="47"/>
      <c r="AF169" s="46"/>
      <c r="AG169" s="45"/>
      <c r="AH169" s="44"/>
    </row>
    <row r="170" spans="30:34" x14ac:dyDescent="0.2">
      <c r="AD170" s="48"/>
      <c r="AE170" s="47"/>
      <c r="AF170" s="46"/>
      <c r="AG170" s="45"/>
      <c r="AH170" s="44"/>
    </row>
    <row r="171" spans="30:34" x14ac:dyDescent="0.2">
      <c r="AD171" s="48"/>
      <c r="AE171" s="47"/>
      <c r="AF171" s="46"/>
      <c r="AG171" s="45"/>
      <c r="AH171" s="44"/>
    </row>
    <row r="172" spans="30:34" x14ac:dyDescent="0.2">
      <c r="AD172" s="48"/>
      <c r="AE172" s="47"/>
      <c r="AF172" s="46"/>
      <c r="AG172" s="45"/>
      <c r="AH172" s="44"/>
    </row>
    <row r="173" spans="30:34" x14ac:dyDescent="0.2">
      <c r="AD173" s="48"/>
      <c r="AE173" s="47"/>
      <c r="AF173" s="46"/>
      <c r="AG173" s="45"/>
      <c r="AH173" s="44"/>
    </row>
    <row r="174" spans="30:34" x14ac:dyDescent="0.2">
      <c r="AD174" s="48"/>
      <c r="AE174" s="47"/>
      <c r="AF174" s="46"/>
      <c r="AG174" s="45"/>
      <c r="AH174" s="44"/>
    </row>
    <row r="175" spans="30:34" x14ac:dyDescent="0.2">
      <c r="AD175" s="48"/>
      <c r="AE175" s="47"/>
      <c r="AF175" s="46"/>
      <c r="AG175" s="45"/>
      <c r="AH175" s="44"/>
    </row>
    <row r="176" spans="30:34" x14ac:dyDescent="0.2">
      <c r="AD176" s="48"/>
      <c r="AE176" s="47"/>
      <c r="AF176" s="46"/>
      <c r="AG176" s="45"/>
      <c r="AH176" s="44"/>
    </row>
    <row r="177" spans="30:34" x14ac:dyDescent="0.2">
      <c r="AD177" s="48"/>
      <c r="AE177" s="47"/>
      <c r="AF177" s="46"/>
      <c r="AG177" s="45"/>
      <c r="AH177" s="44"/>
    </row>
    <row r="178" spans="30:34" x14ac:dyDescent="0.2">
      <c r="AD178" s="48"/>
      <c r="AE178" s="47"/>
      <c r="AF178" s="46"/>
      <c r="AG178" s="45"/>
      <c r="AH178" s="44"/>
    </row>
    <row r="179" spans="30:34" x14ac:dyDescent="0.2">
      <c r="AD179" s="48"/>
      <c r="AE179" s="47"/>
      <c r="AF179" s="46"/>
      <c r="AG179" s="45"/>
      <c r="AH179" s="44"/>
    </row>
    <row r="180" spans="30:34" x14ac:dyDescent="0.2">
      <c r="AD180" s="48"/>
      <c r="AE180" s="47"/>
      <c r="AF180" s="46"/>
      <c r="AG180" s="45"/>
      <c r="AH180" s="44"/>
    </row>
    <row r="181" spans="30:34" x14ac:dyDescent="0.2">
      <c r="AD181" s="48"/>
      <c r="AE181" s="47"/>
      <c r="AF181" s="46"/>
      <c r="AG181" s="45"/>
      <c r="AH181" s="44"/>
    </row>
    <row r="182" spans="30:34" x14ac:dyDescent="0.2">
      <c r="AD182" s="48"/>
      <c r="AE182" s="47"/>
      <c r="AF182" s="46"/>
      <c r="AG182" s="45"/>
      <c r="AH182" s="44"/>
    </row>
    <row r="183" spans="30:34" x14ac:dyDescent="0.2">
      <c r="AD183" s="48"/>
      <c r="AE183" s="47"/>
      <c r="AF183" s="46"/>
      <c r="AG183" s="45"/>
      <c r="AH183" s="44"/>
    </row>
    <row r="184" spans="30:34" x14ac:dyDescent="0.2">
      <c r="AD184" s="48"/>
      <c r="AE184" s="47"/>
      <c r="AF184" s="46"/>
      <c r="AG184" s="45"/>
      <c r="AH184" s="44"/>
    </row>
    <row r="185" spans="30:34" x14ac:dyDescent="0.2">
      <c r="AD185" s="48"/>
      <c r="AE185" s="47"/>
      <c r="AF185" s="46"/>
      <c r="AG185" s="45"/>
      <c r="AH185" s="44"/>
    </row>
    <row r="186" spans="30:34" x14ac:dyDescent="0.2">
      <c r="AD186" s="48"/>
      <c r="AE186" s="47"/>
      <c r="AF186" s="46"/>
      <c r="AG186" s="45"/>
      <c r="AH186" s="44"/>
    </row>
    <row r="187" spans="30:34" x14ac:dyDescent="0.2">
      <c r="AD187" s="48"/>
      <c r="AE187" s="47"/>
      <c r="AF187" s="46"/>
      <c r="AG187" s="45"/>
      <c r="AH187" s="44"/>
    </row>
    <row r="188" spans="30:34" x14ac:dyDescent="0.2">
      <c r="AD188" s="48"/>
      <c r="AE188" s="47"/>
      <c r="AF188" s="46"/>
      <c r="AG188" s="45"/>
      <c r="AH188" s="44"/>
    </row>
    <row r="189" spans="30:34" x14ac:dyDescent="0.2">
      <c r="AD189" s="48"/>
      <c r="AE189" s="47"/>
      <c r="AF189" s="46"/>
      <c r="AG189" s="45"/>
      <c r="AH189" s="44"/>
    </row>
    <row r="190" spans="30:34" x14ac:dyDescent="0.2">
      <c r="AD190" s="48"/>
      <c r="AE190" s="47"/>
      <c r="AF190" s="46"/>
      <c r="AG190" s="45"/>
      <c r="AH190" s="44"/>
    </row>
    <row r="191" spans="30:34" x14ac:dyDescent="0.2">
      <c r="AD191" s="48"/>
      <c r="AE191" s="47"/>
      <c r="AF191" s="46"/>
      <c r="AG191" s="45"/>
      <c r="AH191" s="44"/>
    </row>
    <row r="192" spans="30:34" x14ac:dyDescent="0.2">
      <c r="AD192" s="48"/>
      <c r="AE192" s="47"/>
      <c r="AF192" s="46"/>
      <c r="AG192" s="45"/>
      <c r="AH192" s="44"/>
    </row>
    <row r="193" spans="30:34" x14ac:dyDescent="0.2">
      <c r="AD193" s="48"/>
      <c r="AE193" s="47"/>
      <c r="AF193" s="46"/>
      <c r="AG193" s="45"/>
      <c r="AH193" s="44"/>
    </row>
    <row r="194" spans="30:34" x14ac:dyDescent="0.2">
      <c r="AD194" s="48"/>
      <c r="AE194" s="47"/>
      <c r="AF194" s="46"/>
      <c r="AG194" s="45"/>
      <c r="AH194" s="44"/>
    </row>
    <row r="195" spans="30:34" x14ac:dyDescent="0.2">
      <c r="AD195" s="48"/>
      <c r="AE195" s="47"/>
      <c r="AF195" s="46"/>
      <c r="AG195" s="45"/>
      <c r="AH195" s="44"/>
    </row>
    <row r="196" spans="30:34" x14ac:dyDescent="0.2">
      <c r="AD196" s="48"/>
      <c r="AE196" s="47"/>
      <c r="AF196" s="46"/>
      <c r="AG196" s="45"/>
      <c r="AH196" s="44"/>
    </row>
    <row r="197" spans="30:34" x14ac:dyDescent="0.2">
      <c r="AD197" s="48"/>
      <c r="AE197" s="47"/>
      <c r="AF197" s="46"/>
      <c r="AG197" s="45"/>
      <c r="AH197" s="44"/>
    </row>
    <row r="198" spans="30:34" x14ac:dyDescent="0.2">
      <c r="AD198" s="48"/>
      <c r="AE198" s="47"/>
      <c r="AF198" s="46"/>
      <c r="AG198" s="45"/>
      <c r="AH198" s="44"/>
    </row>
    <row r="199" spans="30:34" x14ac:dyDescent="0.2">
      <c r="AD199" s="48"/>
      <c r="AE199" s="47"/>
      <c r="AF199" s="46"/>
      <c r="AG199" s="45"/>
      <c r="AH199" s="44"/>
    </row>
    <row r="200" spans="30:34" x14ac:dyDescent="0.2">
      <c r="AD200" s="48"/>
      <c r="AE200" s="47"/>
      <c r="AF200" s="46"/>
      <c r="AG200" s="45"/>
      <c r="AH200" s="44"/>
    </row>
    <row r="201" spans="30:34" x14ac:dyDescent="0.2">
      <c r="AD201" s="48"/>
      <c r="AE201" s="47"/>
      <c r="AF201" s="46"/>
      <c r="AG201" s="45"/>
      <c r="AH201" s="44"/>
    </row>
    <row r="202" spans="30:34" x14ac:dyDescent="0.2">
      <c r="AD202" s="48"/>
      <c r="AE202" s="47"/>
      <c r="AF202" s="46"/>
      <c r="AG202" s="45"/>
      <c r="AH202" s="44"/>
    </row>
    <row r="203" spans="30:34" x14ac:dyDescent="0.2">
      <c r="AD203" s="48"/>
      <c r="AE203" s="47"/>
      <c r="AF203" s="46"/>
      <c r="AG203" s="45"/>
      <c r="AH203" s="44"/>
    </row>
    <row r="204" spans="30:34" x14ac:dyDescent="0.2">
      <c r="AD204" s="48"/>
      <c r="AE204" s="47"/>
      <c r="AF204" s="46"/>
      <c r="AG204" s="45"/>
      <c r="AH204" s="44"/>
    </row>
    <row r="205" spans="30:34" x14ac:dyDescent="0.2">
      <c r="AD205" s="48"/>
      <c r="AE205" s="47"/>
      <c r="AF205" s="46"/>
      <c r="AG205" s="45"/>
      <c r="AH205" s="44"/>
    </row>
    <row r="206" spans="30:34" x14ac:dyDescent="0.2">
      <c r="AD206" s="48"/>
      <c r="AE206" s="47"/>
      <c r="AF206" s="46"/>
      <c r="AG206" s="45"/>
      <c r="AH206" s="44"/>
    </row>
    <row r="207" spans="30:34" x14ac:dyDescent="0.2">
      <c r="AD207" s="48"/>
      <c r="AE207" s="47"/>
      <c r="AF207" s="46"/>
      <c r="AG207" s="45"/>
      <c r="AH207" s="44"/>
    </row>
    <row r="208" spans="30:34" x14ac:dyDescent="0.2">
      <c r="AD208" s="48"/>
      <c r="AE208" s="47"/>
      <c r="AF208" s="46"/>
      <c r="AG208" s="45"/>
      <c r="AH208" s="44"/>
    </row>
    <row r="209" spans="30:34" x14ac:dyDescent="0.2">
      <c r="AD209" s="48"/>
      <c r="AE209" s="47"/>
      <c r="AF209" s="46"/>
      <c r="AG209" s="45"/>
      <c r="AH209" s="44"/>
    </row>
    <row r="210" spans="30:34" x14ac:dyDescent="0.2">
      <c r="AD210" s="48"/>
      <c r="AE210" s="47"/>
      <c r="AF210" s="46"/>
      <c r="AG210" s="45"/>
      <c r="AH210" s="44"/>
    </row>
    <row r="211" spans="30:34" x14ac:dyDescent="0.2">
      <c r="AD211" s="48"/>
      <c r="AE211" s="47"/>
      <c r="AF211" s="46"/>
      <c r="AG211" s="45"/>
      <c r="AH211" s="44"/>
    </row>
    <row r="212" spans="30:34" x14ac:dyDescent="0.2">
      <c r="AD212" s="48"/>
      <c r="AE212" s="47"/>
      <c r="AF212" s="46"/>
      <c r="AG212" s="45"/>
      <c r="AH212" s="44"/>
    </row>
    <row r="213" spans="30:34" x14ac:dyDescent="0.2">
      <c r="AD213" s="48"/>
      <c r="AE213" s="47"/>
      <c r="AF213" s="46"/>
      <c r="AG213" s="45"/>
      <c r="AH213" s="44"/>
    </row>
    <row r="214" spans="30:34" x14ac:dyDescent="0.2">
      <c r="AD214" s="48"/>
      <c r="AE214" s="47"/>
      <c r="AF214" s="46"/>
      <c r="AG214" s="45"/>
      <c r="AH214" s="44"/>
    </row>
    <row r="215" spans="30:34" x14ac:dyDescent="0.2">
      <c r="AD215" s="48"/>
      <c r="AE215" s="47"/>
      <c r="AF215" s="46"/>
      <c r="AG215" s="45"/>
      <c r="AH215" s="44"/>
    </row>
    <row r="216" spans="30:34" x14ac:dyDescent="0.2">
      <c r="AD216" s="48"/>
      <c r="AE216" s="47"/>
      <c r="AF216" s="46"/>
      <c r="AG216" s="45"/>
      <c r="AH216" s="44"/>
    </row>
    <row r="217" spans="30:34" x14ac:dyDescent="0.2">
      <c r="AD217" s="48"/>
      <c r="AE217" s="47"/>
      <c r="AF217" s="46"/>
      <c r="AG217" s="45"/>
      <c r="AH217" s="44"/>
    </row>
    <row r="218" spans="30:34" x14ac:dyDescent="0.2">
      <c r="AD218" s="48"/>
      <c r="AE218" s="47"/>
      <c r="AF218" s="46"/>
      <c r="AG218" s="45"/>
      <c r="AH218" s="44"/>
    </row>
    <row r="219" spans="30:34" x14ac:dyDescent="0.2">
      <c r="AD219" s="48"/>
      <c r="AE219" s="47"/>
      <c r="AF219" s="46"/>
      <c r="AG219" s="45"/>
      <c r="AH219" s="44"/>
    </row>
    <row r="220" spans="30:34" x14ac:dyDescent="0.2">
      <c r="AD220" s="48"/>
      <c r="AE220" s="47"/>
      <c r="AF220" s="46"/>
      <c r="AG220" s="45"/>
      <c r="AH220" s="44"/>
    </row>
    <row r="221" spans="30:34" x14ac:dyDescent="0.2">
      <c r="AD221" s="48"/>
      <c r="AE221" s="47"/>
      <c r="AF221" s="46"/>
      <c r="AG221" s="45"/>
      <c r="AH221" s="44"/>
    </row>
    <row r="222" spans="30:34" x14ac:dyDescent="0.2">
      <c r="AD222" s="48"/>
      <c r="AE222" s="47"/>
      <c r="AF222" s="46"/>
      <c r="AG222" s="45"/>
      <c r="AH222" s="44"/>
    </row>
    <row r="223" spans="30:34" x14ac:dyDescent="0.2">
      <c r="AD223" s="48"/>
      <c r="AE223" s="47"/>
      <c r="AF223" s="46"/>
      <c r="AG223" s="45"/>
      <c r="AH223" s="44"/>
    </row>
    <row r="224" spans="30:34" x14ac:dyDescent="0.2">
      <c r="AD224" s="48"/>
      <c r="AE224" s="47"/>
      <c r="AF224" s="46"/>
      <c r="AG224" s="45"/>
      <c r="AH224" s="44"/>
    </row>
    <row r="225" spans="30:34" x14ac:dyDescent="0.2">
      <c r="AD225" s="48"/>
      <c r="AE225" s="47"/>
      <c r="AF225" s="46"/>
      <c r="AG225" s="45"/>
      <c r="AH225" s="44"/>
    </row>
    <row r="226" spans="30:34" x14ac:dyDescent="0.2">
      <c r="AD226" s="48"/>
      <c r="AE226" s="47"/>
      <c r="AF226" s="46"/>
      <c r="AG226" s="45"/>
      <c r="AH226" s="44"/>
    </row>
    <row r="227" spans="30:34" x14ac:dyDescent="0.2">
      <c r="AD227" s="48"/>
      <c r="AE227" s="47"/>
      <c r="AF227" s="46"/>
      <c r="AG227" s="45"/>
      <c r="AH227" s="44"/>
    </row>
    <row r="228" spans="30:34" x14ac:dyDescent="0.2">
      <c r="AD228" s="48"/>
      <c r="AE228" s="47"/>
      <c r="AF228" s="46"/>
      <c r="AG228" s="45"/>
      <c r="AH228" s="44"/>
    </row>
    <row r="229" spans="30:34" x14ac:dyDescent="0.2">
      <c r="AD229" s="48"/>
      <c r="AE229" s="47"/>
      <c r="AF229" s="46"/>
      <c r="AG229" s="45"/>
      <c r="AH229" s="44"/>
    </row>
    <row r="230" spans="30:34" x14ac:dyDescent="0.2">
      <c r="AD230" s="48"/>
      <c r="AE230" s="47"/>
      <c r="AF230" s="46"/>
      <c r="AG230" s="45"/>
      <c r="AH230" s="44"/>
    </row>
    <row r="231" spans="30:34" x14ac:dyDescent="0.2">
      <c r="AD231" s="48"/>
      <c r="AE231" s="47"/>
      <c r="AF231" s="46"/>
      <c r="AG231" s="45"/>
      <c r="AH231" s="44"/>
    </row>
    <row r="232" spans="30:34" x14ac:dyDescent="0.2">
      <c r="AD232" s="48"/>
      <c r="AE232" s="47"/>
      <c r="AF232" s="46"/>
      <c r="AG232" s="45"/>
      <c r="AH232" s="44"/>
    </row>
    <row r="233" spans="30:34" x14ac:dyDescent="0.2">
      <c r="AD233" s="48"/>
      <c r="AE233" s="47"/>
      <c r="AF233" s="46"/>
      <c r="AG233" s="45"/>
      <c r="AH233" s="44"/>
    </row>
    <row r="234" spans="30:34" x14ac:dyDescent="0.2">
      <c r="AD234" s="48"/>
      <c r="AE234" s="47"/>
      <c r="AF234" s="46"/>
      <c r="AG234" s="45"/>
      <c r="AH234" s="44"/>
    </row>
    <row r="235" spans="30:34" x14ac:dyDescent="0.2">
      <c r="AD235" s="48"/>
      <c r="AE235" s="47"/>
      <c r="AF235" s="46"/>
      <c r="AG235" s="45"/>
      <c r="AH235" s="44"/>
    </row>
    <row r="236" spans="30:34" x14ac:dyDescent="0.2">
      <c r="AD236" s="48"/>
      <c r="AE236" s="47"/>
      <c r="AF236" s="46"/>
      <c r="AG236" s="45"/>
      <c r="AH236" s="44"/>
    </row>
    <row r="237" spans="30:34" x14ac:dyDescent="0.2">
      <c r="AD237" s="48"/>
      <c r="AE237" s="47"/>
      <c r="AF237" s="46"/>
      <c r="AG237" s="45"/>
      <c r="AH237" s="44"/>
    </row>
    <row r="238" spans="30:34" x14ac:dyDescent="0.2">
      <c r="AD238" s="48"/>
      <c r="AE238" s="47"/>
      <c r="AF238" s="46"/>
      <c r="AG238" s="45"/>
      <c r="AH238" s="44"/>
    </row>
    <row r="239" spans="30:34" x14ac:dyDescent="0.2">
      <c r="AD239" s="48"/>
      <c r="AE239" s="47"/>
      <c r="AF239" s="46"/>
      <c r="AG239" s="45"/>
      <c r="AH239" s="44"/>
    </row>
    <row r="240" spans="30:34" x14ac:dyDescent="0.2">
      <c r="AD240" s="48"/>
      <c r="AE240" s="47"/>
      <c r="AF240" s="46"/>
      <c r="AG240" s="45"/>
      <c r="AH240" s="44"/>
    </row>
    <row r="241" spans="30:34" x14ac:dyDescent="0.2">
      <c r="AD241" s="48"/>
      <c r="AE241" s="47"/>
      <c r="AF241" s="46"/>
      <c r="AG241" s="45"/>
      <c r="AH241" s="44"/>
    </row>
    <row r="242" spans="30:34" x14ac:dyDescent="0.2">
      <c r="AD242" s="48"/>
      <c r="AE242" s="47"/>
      <c r="AF242" s="46"/>
      <c r="AG242" s="45"/>
      <c r="AH242" s="44"/>
    </row>
    <row r="243" spans="30:34" x14ac:dyDescent="0.2">
      <c r="AD243" s="48"/>
      <c r="AE243" s="47"/>
      <c r="AF243" s="46"/>
      <c r="AG243" s="45"/>
      <c r="AH243" s="44"/>
    </row>
    <row r="244" spans="30:34" x14ac:dyDescent="0.2">
      <c r="AD244" s="48"/>
      <c r="AE244" s="47"/>
      <c r="AF244" s="46"/>
      <c r="AG244" s="45"/>
      <c r="AH244" s="44"/>
    </row>
    <row r="245" spans="30:34" x14ac:dyDescent="0.2">
      <c r="AD245" s="48"/>
      <c r="AE245" s="47"/>
      <c r="AF245" s="46"/>
      <c r="AG245" s="45"/>
      <c r="AH245" s="44"/>
    </row>
    <row r="246" spans="30:34" x14ac:dyDescent="0.2">
      <c r="AD246" s="48"/>
      <c r="AE246" s="47"/>
      <c r="AF246" s="46"/>
      <c r="AG246" s="45"/>
      <c r="AH246" s="44"/>
    </row>
    <row r="247" spans="30:34" x14ac:dyDescent="0.2">
      <c r="AD247" s="48"/>
      <c r="AE247" s="47"/>
      <c r="AF247" s="46"/>
      <c r="AG247" s="45"/>
      <c r="AH247" s="44"/>
    </row>
    <row r="248" spans="30:34" x14ac:dyDescent="0.2">
      <c r="AD248" s="48"/>
      <c r="AE248" s="47"/>
      <c r="AF248" s="46"/>
      <c r="AG248" s="45"/>
      <c r="AH248" s="44"/>
    </row>
    <row r="249" spans="30:34" x14ac:dyDescent="0.2">
      <c r="AD249" s="48"/>
      <c r="AE249" s="47"/>
      <c r="AF249" s="46"/>
      <c r="AG249" s="45"/>
      <c r="AH249" s="44"/>
    </row>
    <row r="250" spans="30:34" x14ac:dyDescent="0.2">
      <c r="AD250" s="48"/>
      <c r="AE250" s="47"/>
      <c r="AF250" s="46"/>
      <c r="AG250" s="45"/>
      <c r="AH250" s="44"/>
    </row>
    <row r="251" spans="30:34" x14ac:dyDescent="0.2">
      <c r="AD251" s="48"/>
      <c r="AE251" s="47"/>
      <c r="AF251" s="46"/>
      <c r="AG251" s="45"/>
      <c r="AH251" s="44"/>
    </row>
    <row r="252" spans="30:34" x14ac:dyDescent="0.2">
      <c r="AD252" s="48"/>
      <c r="AE252" s="47"/>
      <c r="AF252" s="46"/>
      <c r="AG252" s="45"/>
      <c r="AH252" s="44"/>
    </row>
    <row r="253" spans="30:34" x14ac:dyDescent="0.2">
      <c r="AD253" s="48"/>
      <c r="AE253" s="47"/>
      <c r="AF253" s="46"/>
      <c r="AG253" s="45"/>
      <c r="AH253" s="44"/>
    </row>
    <row r="254" spans="30:34" x14ac:dyDescent="0.2">
      <c r="AD254" s="48"/>
      <c r="AE254" s="47"/>
      <c r="AF254" s="46"/>
      <c r="AG254" s="45"/>
      <c r="AH254" s="44"/>
    </row>
  </sheetData>
  <mergeCells count="30">
    <mergeCell ref="D57:O57"/>
    <mergeCell ref="O15:P15"/>
    <mergeCell ref="V15:X15"/>
    <mergeCell ref="Z15:AB15"/>
    <mergeCell ref="V43:AH43"/>
    <mergeCell ref="V44:AH44"/>
    <mergeCell ref="V45:AH48"/>
    <mergeCell ref="S15:T15"/>
    <mergeCell ref="AI13:AI14"/>
    <mergeCell ref="AK13:AK14"/>
    <mergeCell ref="AV13:AV14"/>
    <mergeCell ref="S13:T14"/>
    <mergeCell ref="BE13:BE14"/>
    <mergeCell ref="V49:AH49"/>
    <mergeCell ref="BF13:BF14"/>
    <mergeCell ref="V14:X14"/>
    <mergeCell ref="Z14:AB14"/>
    <mergeCell ref="AD14:AH14"/>
    <mergeCell ref="A13:A14"/>
    <mergeCell ref="B13:B14"/>
    <mergeCell ref="D13:D14"/>
    <mergeCell ref="E13:E14"/>
    <mergeCell ref="N13:P14"/>
    <mergeCell ref="V13:AH13"/>
    <mergeCell ref="AD7:AH7"/>
    <mergeCell ref="B1:O1"/>
    <mergeCell ref="P1:AF1"/>
    <mergeCell ref="B2:O2"/>
    <mergeCell ref="P2:AF2"/>
    <mergeCell ref="A5:BF6"/>
  </mergeCells>
  <conditionalFormatting sqref="BA50:BA55 BB15 BA17:BA39">
    <cfRule type="expression" dxfId="139" priority="252" stopIfTrue="1">
      <formula>IF(AX15&gt;6,AY15,IF(AX15&lt;7,AY15-1))</formula>
    </cfRule>
  </conditionalFormatting>
  <conditionalFormatting sqref="BG50:BG55 BH15 BG17:BG39">
    <cfRule type="expression" dxfId="138" priority="253" stopIfTrue="1">
      <formula>IF(BH15="Trên 45",1,0)</formula>
    </cfRule>
    <cfRule type="expression" dxfId="137" priority="254" stopIfTrue="1">
      <formula>IF(BH15="30 - 45",1,0)</formula>
    </cfRule>
    <cfRule type="expression" dxfId="136" priority="255" stopIfTrue="1">
      <formula>IF(BH15="Dưới 30",1,0)</formula>
    </cfRule>
  </conditionalFormatting>
  <conditionalFormatting sqref="CS50:CS55 AQ50:AQ55 CT15 AR15 CS17:CS39 AQ17:AQ39">
    <cfRule type="expression" dxfId="135" priority="256" stopIfTrue="1">
      <formula>IF(AR15&gt;0,1,0)</formula>
    </cfRule>
    <cfRule type="expression" dxfId="134" priority="257" stopIfTrue="1">
      <formula>IF(AR15=0,1,0)</formula>
    </cfRule>
  </conditionalFormatting>
  <conditionalFormatting sqref="A50:A55 A17:A39">
    <cfRule type="expression" dxfId="133" priority="258" stopIfTrue="1">
      <formula>IF(AW17="Hưu",1,0)</formula>
    </cfRule>
    <cfRule type="expression" dxfId="132" priority="259" stopIfTrue="1">
      <formula>IF(AW17="Quá",1,0)</formula>
    </cfRule>
  </conditionalFormatting>
  <conditionalFormatting sqref="BC50:BC55 BD15 BC17:BC39">
    <cfRule type="expression" dxfId="131" priority="260" stopIfTrue="1">
      <formula>IF(AZ15&gt;6,BA15,IF(AZ15&lt;7,BA15-1))</formula>
    </cfRule>
  </conditionalFormatting>
  <conditionalFormatting sqref="A15">
    <cfRule type="expression" dxfId="130" priority="261" stopIfTrue="1">
      <formula>IF(AX15="Hưu",1,0)</formula>
    </cfRule>
    <cfRule type="expression" dxfId="129" priority="262" stopIfTrue="1">
      <formula>IF(AX15="Quá",1,0)</formula>
    </cfRule>
  </conditionalFormatting>
  <conditionalFormatting sqref="CR50:CR55">
    <cfRule type="expression" dxfId="128" priority="263" stopIfTrue="1">
      <formula>12*(#REF!-CK50)+(#REF!-CI50)</formula>
    </cfRule>
  </conditionalFormatting>
  <conditionalFormatting sqref="CW50:CW55">
    <cfRule type="expression" dxfId="127" priority="264" stopIfTrue="1">
      <formula>12*(#REF!-CO50)+(#REF!-CM50)</formula>
    </cfRule>
  </conditionalFormatting>
  <conditionalFormatting sqref="AU50:AU55">
    <cfRule type="expression" dxfId="126" priority="265" stopIfTrue="1">
      <formula>12*(#REF!-AM50)+(#REF!-AJ50)</formula>
    </cfRule>
  </conditionalFormatting>
  <conditionalFormatting sqref="AV15 CX15">
    <cfRule type="expression" dxfId="125" priority="266" stopIfTrue="1">
      <formula>12*($AO$14-AN15)+(#REF!-AL15)</formula>
    </cfRule>
  </conditionalFormatting>
  <conditionalFormatting sqref="CS15">
    <cfRule type="expression" dxfId="124" priority="267" stopIfTrue="1">
      <formula>12*($AO$14-CL15)+(#REF!-CJ15)</formula>
    </cfRule>
  </conditionalFormatting>
  <conditionalFormatting sqref="AQ15">
    <cfRule type="expression" dxfId="123" priority="268" stopIfTrue="1">
      <formula>12*($AO$14-AI15)+(#REF!-#REF!)</formula>
    </cfRule>
  </conditionalFormatting>
  <conditionalFormatting sqref="BG15 BG40">
    <cfRule type="cellIs" dxfId="122" priority="269" stopIfTrue="1" operator="between">
      <formula>"720"</formula>
      <formula>"720"</formula>
    </cfRule>
    <cfRule type="cellIs" dxfId="121" priority="270" stopIfTrue="1" operator="between">
      <formula>"660"</formula>
      <formula>"660"</formula>
    </cfRule>
  </conditionalFormatting>
  <conditionalFormatting sqref="CV50:CV55 CW15 AU15 AT43:AT57 CV17:CV39 AT17:AT39">
    <cfRule type="expression" dxfId="120" priority="276" stopIfTrue="1">
      <formula>IF(OR(AT15=0.36),1,0)</formula>
    </cfRule>
    <cfRule type="expression" dxfId="119" priority="277" stopIfTrue="1">
      <formula>IF(AT15=0.34,1,0)</formula>
    </cfRule>
    <cfRule type="expression" dxfId="118" priority="278" stopIfTrue="1">
      <formula>IF(AT15&lt;0.33,1,0)</formula>
    </cfRule>
  </conditionalFormatting>
  <conditionalFormatting sqref="CY50:CY55 AW50:AW55 CZ15 AX15 AX40 CZ40 CY17:CY39 AW17:AW39">
    <cfRule type="cellIs" dxfId="117" priority="279" stopIfTrue="1" operator="between">
      <formula>"Hưu"</formula>
      <formula>"Hưu"</formula>
    </cfRule>
    <cfRule type="cellIs" dxfId="116" priority="280" stopIfTrue="1" operator="between">
      <formula>"---"</formula>
      <formula>"---"</formula>
    </cfRule>
    <cfRule type="cellIs" dxfId="115" priority="281" stopIfTrue="1" operator="between">
      <formula>"Quá"</formula>
      <formula>"Quá"</formula>
    </cfRule>
  </conditionalFormatting>
  <conditionalFormatting sqref="CU50:CU55 CV15 AT15 AS43:AS57 CU17:CU39 AS17:AS39">
    <cfRule type="expression" dxfId="114" priority="282" stopIfTrue="1">
      <formula>IF(OR(AS15=5.57,AS15=6.2),1,0)</formula>
    </cfRule>
    <cfRule type="expression" dxfId="113" priority="283" stopIfTrue="1">
      <formula>IF(OR(AS15=4,AS15=4.4),1,0)</formula>
    </cfRule>
    <cfRule type="expression" dxfId="112" priority="284" stopIfTrue="1">
      <formula>IF(AND(AS15&gt;0.9,AS15&lt;2.34),1,0)</formula>
    </cfRule>
  </conditionalFormatting>
  <conditionalFormatting sqref="CQ50:CQ55 AO50:AO55 CR15 AP40 CR40 AP15:AP16 CQ17:CQ39 AO17:AO39">
    <cfRule type="cellIs" dxfId="111" priority="285" stopIfTrue="1" operator="between">
      <formula>1</formula>
      <formula>1</formula>
    </cfRule>
    <cfRule type="cellIs" dxfId="110" priority="286" stopIfTrue="1" operator="between">
      <formula>2</formula>
      <formula>2</formula>
    </cfRule>
    <cfRule type="cellIs" dxfId="109" priority="287" stopIfTrue="1" operator="between">
      <formula>3</formula>
      <formula>3</formula>
    </cfRule>
  </conditionalFormatting>
  <conditionalFormatting sqref="CT50:CT55 AR50:AR55 CU15 AS15 CT17:CT39 AR17:AR39">
    <cfRule type="expression" dxfId="108" priority="288" stopIfTrue="1">
      <formula>IF(AR15&gt;0,1,0)</formula>
    </cfRule>
    <cfRule type="expression" dxfId="107" priority="289" stopIfTrue="1">
      <formula>IF(AR15&lt;1,1,0)</formula>
    </cfRule>
  </conditionalFormatting>
  <conditionalFormatting sqref="CP50:CP55 AN50:AN55 CQ15 AO15 CP17:CP39 AN17:AN39">
    <cfRule type="cellIs" dxfId="106" priority="290" stopIfTrue="1" operator="between">
      <formula>"Đến"</formula>
      <formula>"Đến"</formula>
    </cfRule>
    <cfRule type="cellIs" dxfId="105" priority="291" stopIfTrue="1" operator="between">
      <formula>"Quá"</formula>
      <formula>"Quá"</formula>
    </cfRule>
    <cfRule type="expression" dxfId="104" priority="292" stopIfTrue="1">
      <formula>IF(OR(AN15="Lương Sớm Hưu",AN15="Nâng Ngạch Hưu"),1,0)</formula>
    </cfRule>
  </conditionalFormatting>
  <conditionalFormatting sqref="CZ50:DA55 AX50:AY55 F50:F55 J50:N55 DA15:DB15 AY15:AZ15 G15 CZ17:DA39 AX17:AY39 F17:F39 J17:N39">
    <cfRule type="expression" dxfId="103" priority="293" stopIfTrue="1">
      <formula>IF(F15&gt;0,1,0)</formula>
    </cfRule>
  </conditionalFormatting>
  <conditionalFormatting sqref="CO50:CO55 AM50:AM55 CP15 AN40 CP40 AN15:AN16 CO17:CO39 AM17:AM39">
    <cfRule type="cellIs" dxfId="102" priority="294" stopIfTrue="1" operator="between">
      <formula>"B"</formula>
      <formula>"B"</formula>
    </cfRule>
    <cfRule type="cellIs" dxfId="101" priority="295" stopIfTrue="1" operator="between">
      <formula>"C"</formula>
      <formula>"C"</formula>
    </cfRule>
    <cfRule type="cellIs" dxfId="100" priority="296" stopIfTrue="1" operator="between">
      <formula>"D"</formula>
      <formula>"D"</formula>
    </cfRule>
  </conditionalFormatting>
  <conditionalFormatting sqref="CN50:CN55 AL50:AL55 CO15 AM40 CO40 AM15:AM16 CN17:CN39 AL17:AL39">
    <cfRule type="cellIs" dxfId="99" priority="297" stopIfTrue="1" operator="between">
      <formula>"công chức, viên chức"</formula>
      <formula>"công chức, viên chức"</formula>
    </cfRule>
    <cfRule type="cellIs" dxfId="98" priority="298" stopIfTrue="1" operator="between">
      <formula>"lao động hợp đồng"</formula>
      <formula>"lao động hợp đồng"</formula>
    </cfRule>
  </conditionalFormatting>
  <conditionalFormatting sqref="CX50:CX55 AV50:AV55 CY15 AW15 CX17:CX39 AV17:AV39">
    <cfRule type="expression" dxfId="97" priority="299" stopIfTrue="1">
      <formula>IF(AV15="Nâg Ngạch sau TB",1,0)</formula>
    </cfRule>
    <cfRule type="expression" dxfId="96" priority="300" stopIfTrue="1">
      <formula>IF(AV15="Nâg Lươg Sớm sau TB",1,0)</formula>
    </cfRule>
    <cfRule type="expression" dxfId="95" priority="301" stopIfTrue="1">
      <formula>IF(AV15="Nâg PC TNVK cùng QĐ",1,0)</formula>
    </cfRule>
  </conditionalFormatting>
  <conditionalFormatting sqref="CM50:CM55 AJ50:AJ55 CN15 AL15 CM17:CM39 AJ17:AJ39">
    <cfRule type="expression" dxfId="94" priority="302" stopIfTrue="1">
      <formula>IF(AJ15=0,1,0)</formula>
    </cfRule>
    <cfRule type="expression" dxfId="93" priority="303" stopIfTrue="1">
      <formula>IF(AJ15&gt;0,1,0)</formula>
    </cfRule>
  </conditionalFormatting>
  <conditionalFormatting sqref="BH50:BH55 BI15 BH17:BH39">
    <cfRule type="expression" dxfId="92" priority="271" stopIfTrue="1">
      <formula>IF(BH15="Trên 45",1,0)</formula>
    </cfRule>
    <cfRule type="expression" dxfId="91" priority="272" stopIfTrue="1">
      <formula>IF(BH15="30 - 45",1,0)</formula>
    </cfRule>
    <cfRule type="expression" dxfId="90" priority="273" stopIfTrue="1">
      <formula>IF(BH15="Dưới 30",1,0)</formula>
    </cfRule>
  </conditionalFormatting>
  <conditionalFormatting sqref="BJ50:BJ55 BK15 BK40 BJ17:BJ39">
    <cfRule type="cellIs" dxfId="89" priority="274" stopIfTrue="1" operator="between">
      <formula>"Có hạn"</formula>
      <formula>"Có hạn"</formula>
    </cfRule>
    <cfRule type="cellIs" dxfId="88" priority="275" stopIfTrue="1" operator="between">
      <formula>"Ko hạn"</formula>
      <formula>"Ko hạn"</formula>
    </cfRule>
  </conditionalFormatting>
  <conditionalFormatting sqref="BE50:BE55">
    <cfRule type="expression" dxfId="87" priority="304" stopIfTrue="1">
      <formula>IF(AND(#REF!&gt;0,#REF!&lt;5),1,0)</formula>
    </cfRule>
    <cfRule type="expression" dxfId="86" priority="305" stopIfTrue="1">
      <formula>IF(#REF!=5,1,0)</formula>
    </cfRule>
    <cfRule type="expression" dxfId="85" priority="306" stopIfTrue="1">
      <formula>IF(#REF!&gt;5,1,0)</formula>
    </cfRule>
  </conditionalFormatting>
  <conditionalFormatting sqref="BB50:BB55 BC15 BC40">
    <cfRule type="expression" dxfId="84" priority="307" stopIfTrue="1">
      <formula>IF(#REF!&gt;6,#REF!-6,IF(#REF!=6,12,IF(#REF!&lt;6,#REF!+6)))</formula>
    </cfRule>
  </conditionalFormatting>
  <conditionalFormatting sqref="BD50:BD55 BE40 BD17:BD39">
    <cfRule type="cellIs" dxfId="83" priority="308" stopIfTrue="1" operator="between">
      <formula>"-"</formula>
      <formula>"-"</formula>
    </cfRule>
    <cfRule type="cellIs" dxfId="82" priority="309" stopIfTrue="1" operator="between">
      <formula>1</formula>
      <formula>40</formula>
    </cfRule>
  </conditionalFormatting>
  <conditionalFormatting sqref="AZ50:AZ55">
    <cfRule type="expression" dxfId="81" priority="310" stopIfTrue="1">
      <formula>IF(#REF!&gt;6,#REF!-6,IF(#REF!=6,12,IF(#REF!&lt;6,#REF!+6)))</formula>
    </cfRule>
  </conditionalFormatting>
  <conditionalFormatting sqref="AP50:AP55">
    <cfRule type="expression" dxfId="80" priority="311" stopIfTrue="1">
      <formula>12*(#REF!-#REF!)+(#REF!-#REF!)</formula>
    </cfRule>
  </conditionalFormatting>
  <conditionalFormatting sqref="Q50:R55 S15 Q17:R39">
    <cfRule type="expression" dxfId="79" priority="312" stopIfTrue="1">
      <formula>IF(Q15="A0-CĐ",1,0)</formula>
    </cfRule>
    <cfRule type="expression" dxfId="78" priority="313" stopIfTrue="1">
      <formula>IF(Q15="B-TC",1,0)</formula>
    </cfRule>
    <cfRule type="expression" dxfId="77" priority="314" stopIfTrue="1">
      <formula>IF(Q15="C-NV",1,0)</formula>
    </cfRule>
  </conditionalFormatting>
  <conditionalFormatting sqref="AK57 AK50:AK55 AK17:AK39">
    <cfRule type="cellIs" dxfId="76" priority="315" stopIfTrue="1" operator="between">
      <formula>"CC,VC"</formula>
      <formula>"CC,VC"</formula>
    </cfRule>
    <cfRule type="cellIs" dxfId="75" priority="316" stopIfTrue="1" operator="between">
      <formula>"LĐHĐ"</formula>
      <formula>"LĐHĐ"</formula>
    </cfRule>
  </conditionalFormatting>
  <conditionalFormatting sqref="F40 F15:F16">
    <cfRule type="cellIs" dxfId="74" priority="317" stopIfTrue="1" operator="between">
      <formula>"Nam"</formula>
      <formula>"Nam"</formula>
    </cfRule>
    <cfRule type="cellIs" dxfId="73" priority="318" stopIfTrue="1" operator="between">
      <formula>"Nữ"</formula>
      <formula>"Nữ"</formula>
    </cfRule>
  </conditionalFormatting>
  <conditionalFormatting sqref="BA15">
    <cfRule type="expression" dxfId="72" priority="319" stopIfTrue="1">
      <formula>IF(#REF!&gt;6,#REF!-6,IF(#REF!=6,12,IF(#REF!&lt;6,#REF!+6)))</formula>
    </cfRule>
  </conditionalFormatting>
  <conditionalFormatting sqref="CQ40 AO40 AO16">
    <cfRule type="cellIs" dxfId="71" priority="249" stopIfTrue="1" operator="between">
      <formula>"Đến"</formula>
      <formula>"Đến"</formula>
    </cfRule>
    <cfRule type="cellIs" dxfId="70" priority="250" stopIfTrue="1" operator="between">
      <formula>"Quá"</formula>
      <formula>"Quá"</formula>
    </cfRule>
  </conditionalFormatting>
  <conditionalFormatting sqref="BA40">
    <cfRule type="expression" dxfId="69" priority="251" stopIfTrue="1">
      <formula>IF(#REF!&gt;6,#REF!-6,IF(#REF!=6,12,IF(#REF!&lt;6,#REF!+6)))</formula>
    </cfRule>
  </conditionalFormatting>
  <conditionalFormatting sqref="CR17:CR39">
    <cfRule type="expression" dxfId="68" priority="59" stopIfTrue="1">
      <formula>12*(#REF!-CK17)+(#REF!-CI17)</formula>
    </cfRule>
  </conditionalFormatting>
  <conditionalFormatting sqref="CW17:CW39">
    <cfRule type="expression" dxfId="67" priority="60" stopIfTrue="1">
      <formula>12*(#REF!-CO17)+(#REF!-CM17)</formula>
    </cfRule>
  </conditionalFormatting>
  <conditionalFormatting sqref="AU17:AU39">
    <cfRule type="expression" dxfId="66" priority="61" stopIfTrue="1">
      <formula>12*(#REF!-AM17)+(#REF!-AJ17)</formula>
    </cfRule>
  </conditionalFormatting>
  <conditionalFormatting sqref="BE17:BE39">
    <cfRule type="expression" dxfId="65" priority="62" stopIfTrue="1">
      <formula>IF(AND(#REF!&gt;0,#REF!&lt;5),1,0)</formula>
    </cfRule>
    <cfRule type="expression" dxfId="64" priority="63" stopIfTrue="1">
      <formula>IF(#REF!=5,1,0)</formula>
    </cfRule>
    <cfRule type="expression" dxfId="63" priority="64" stopIfTrue="1">
      <formula>IF(#REF!&gt;5,1,0)</formula>
    </cfRule>
  </conditionalFormatting>
  <conditionalFormatting sqref="BB17:BB39">
    <cfRule type="expression" dxfId="62" priority="65" stopIfTrue="1">
      <formula>IF(#REF!&gt;6,#REF!-6,IF(#REF!=6,12,IF(#REF!&lt;6,#REF!+6)))</formula>
    </cfRule>
  </conditionalFormatting>
  <conditionalFormatting sqref="AZ17:AZ39">
    <cfRule type="expression" dxfId="61" priority="66" stopIfTrue="1">
      <formula>IF(#REF!&gt;6,#REF!-6,IF(#REF!=6,12,IF(#REF!&lt;6,#REF!+6)))</formula>
    </cfRule>
  </conditionalFormatting>
  <conditionalFormatting sqref="AP17:AP39">
    <cfRule type="expression" dxfId="60" priority="67" stopIfTrue="1">
      <formula>12*(#REF!-#REF!)+(#REF!-#REF!)</formula>
    </cfRule>
  </conditionalFormatting>
  <conditionalFormatting sqref="A41:A42">
    <cfRule type="expression" dxfId="59" priority="57" stopIfTrue="1">
      <formula>IF(AW41="Hưu",1,0)</formula>
    </cfRule>
    <cfRule type="expression" dxfId="58" priority="58" stopIfTrue="1">
      <formula>IF(AW41="Quá",1,0)</formula>
    </cfRule>
  </conditionalFormatting>
  <conditionalFormatting sqref="BA41:BA42">
    <cfRule type="expression" dxfId="57" priority="1" stopIfTrue="1">
      <formula>IF(AX41&gt;6,AY41,IF(AX41&lt;7,AY41-1))</formula>
    </cfRule>
  </conditionalFormatting>
  <conditionalFormatting sqref="BG41:BG42">
    <cfRule type="expression" dxfId="56" priority="2" stopIfTrue="1">
      <formula>IF(BH41="Trên 45",1,0)</formula>
    </cfRule>
    <cfRule type="expression" dxfId="55" priority="3" stopIfTrue="1">
      <formula>IF(BH41="30 - 45",1,0)</formula>
    </cfRule>
    <cfRule type="expression" dxfId="54" priority="4" stopIfTrue="1">
      <formula>IF(BH41="Dưới 30",1,0)</formula>
    </cfRule>
  </conditionalFormatting>
  <conditionalFormatting sqref="CS41:CS42 AQ41:AQ42">
    <cfRule type="expression" dxfId="53" priority="5" stopIfTrue="1">
      <formula>IF(AR41&gt;0,1,0)</formula>
    </cfRule>
    <cfRule type="expression" dxfId="52" priority="6" stopIfTrue="1">
      <formula>IF(AR41=0,1,0)</formula>
    </cfRule>
  </conditionalFormatting>
  <conditionalFormatting sqref="BC41:BC42">
    <cfRule type="expression" dxfId="51" priority="7" stopIfTrue="1">
      <formula>IF(AZ41&gt;6,BA41,IF(AZ41&lt;7,BA41-1))</formula>
    </cfRule>
  </conditionalFormatting>
  <conditionalFormatting sqref="CR41:CR42">
    <cfRule type="expression" dxfId="50" priority="8" stopIfTrue="1">
      <formula>12*(#REF!-CK41)+(#REF!-CI41)</formula>
    </cfRule>
  </conditionalFormatting>
  <conditionalFormatting sqref="CW41:CW42">
    <cfRule type="expression" dxfId="49" priority="9" stopIfTrue="1">
      <formula>12*(#REF!-CO41)+(#REF!-CM41)</formula>
    </cfRule>
  </conditionalFormatting>
  <conditionalFormatting sqref="AU41:AU42">
    <cfRule type="expression" dxfId="48" priority="10" stopIfTrue="1">
      <formula>12*(#REF!-AM41)+(#REF!-AJ41)</formula>
    </cfRule>
  </conditionalFormatting>
  <conditionalFormatting sqref="CV41:CV42 AT41:AT42">
    <cfRule type="expression" dxfId="47" priority="16" stopIfTrue="1">
      <formula>IF(OR(AT41=0.36),1,0)</formula>
    </cfRule>
    <cfRule type="expression" dxfId="46" priority="17" stopIfTrue="1">
      <formula>IF(AT41=0.34,1,0)</formula>
    </cfRule>
    <cfRule type="expression" dxfId="45" priority="18" stopIfTrue="1">
      <formula>IF(AT41&lt;0.33,1,0)</formula>
    </cfRule>
  </conditionalFormatting>
  <conditionalFormatting sqref="CY41:CY42 AW41:AW42">
    <cfRule type="cellIs" dxfId="44" priority="19" stopIfTrue="1" operator="between">
      <formula>"Hưu"</formula>
      <formula>"Hưu"</formula>
    </cfRule>
    <cfRule type="cellIs" dxfId="43" priority="20" stopIfTrue="1" operator="between">
      <formula>"---"</formula>
      <formula>"---"</formula>
    </cfRule>
    <cfRule type="cellIs" dxfId="42" priority="21" stopIfTrue="1" operator="between">
      <formula>"Quá"</formula>
      <formula>"Quá"</formula>
    </cfRule>
  </conditionalFormatting>
  <conditionalFormatting sqref="CU41:CU42 AS41:AS42">
    <cfRule type="expression" dxfId="41" priority="22" stopIfTrue="1">
      <formula>IF(OR(AS41=5.57,AS41=6.2),1,0)</formula>
    </cfRule>
    <cfRule type="expression" dxfId="40" priority="23" stopIfTrue="1">
      <formula>IF(OR(AS41=4,AS41=4.4),1,0)</formula>
    </cfRule>
    <cfRule type="expression" dxfId="39" priority="24" stopIfTrue="1">
      <formula>IF(AND(AS41&gt;0.9,AS41&lt;2.34),1,0)</formula>
    </cfRule>
  </conditionalFormatting>
  <conditionalFormatting sqref="CQ41:CQ42 AO41:AO42">
    <cfRule type="cellIs" dxfId="38" priority="25" stopIfTrue="1" operator="between">
      <formula>1</formula>
      <formula>1</formula>
    </cfRule>
    <cfRule type="cellIs" dxfId="37" priority="26" stopIfTrue="1" operator="between">
      <formula>2</formula>
      <formula>2</formula>
    </cfRule>
    <cfRule type="cellIs" dxfId="36" priority="27" stopIfTrue="1" operator="between">
      <formula>3</formula>
      <formula>3</formula>
    </cfRule>
  </conditionalFormatting>
  <conditionalFormatting sqref="CT41:CT42 AR41:AR42">
    <cfRule type="expression" dxfId="35" priority="28" stopIfTrue="1">
      <formula>IF(AR41&gt;0,1,0)</formula>
    </cfRule>
    <cfRule type="expression" dxfId="34" priority="29" stopIfTrue="1">
      <formula>IF(AR41&lt;1,1,0)</formula>
    </cfRule>
  </conditionalFormatting>
  <conditionalFormatting sqref="CP41:CP42 AN41:AN42">
    <cfRule type="cellIs" dxfId="33" priority="30" stopIfTrue="1" operator="between">
      <formula>"Đến"</formula>
      <formula>"Đến"</formula>
    </cfRule>
    <cfRule type="cellIs" dxfId="32" priority="31" stopIfTrue="1" operator="between">
      <formula>"Quá"</formula>
      <formula>"Quá"</formula>
    </cfRule>
    <cfRule type="expression" dxfId="31" priority="32" stopIfTrue="1">
      <formula>IF(OR(AN41="Lương Sớm Hưu",AN41="Nâng Ngạch Hưu"),1,0)</formula>
    </cfRule>
  </conditionalFormatting>
  <conditionalFormatting sqref="CZ41:DA42 AX41:AY42 F41:F42 J41:N42">
    <cfRule type="expression" dxfId="30" priority="33" stopIfTrue="1">
      <formula>IF(F41&gt;0,1,0)</formula>
    </cfRule>
  </conditionalFormatting>
  <conditionalFormatting sqref="CO41:CO42 AM41:AM42">
    <cfRule type="cellIs" dxfId="29" priority="34" stopIfTrue="1" operator="between">
      <formula>"B"</formula>
      <formula>"B"</formula>
    </cfRule>
    <cfRule type="cellIs" dxfId="28" priority="35" stopIfTrue="1" operator="between">
      <formula>"C"</formula>
      <formula>"C"</formula>
    </cfRule>
    <cfRule type="cellIs" dxfId="27" priority="36" stopIfTrue="1" operator="between">
      <formula>"D"</formula>
      <formula>"D"</formula>
    </cfRule>
  </conditionalFormatting>
  <conditionalFormatting sqref="CN41:CN42 AL41:AL42">
    <cfRule type="cellIs" dxfId="26" priority="37" stopIfTrue="1" operator="between">
      <formula>"công chức, viên chức"</formula>
      <formula>"công chức, viên chức"</formula>
    </cfRule>
    <cfRule type="cellIs" dxfId="25" priority="38" stopIfTrue="1" operator="between">
      <formula>"lao động hợp đồng"</formula>
      <formula>"lao động hợp đồng"</formula>
    </cfRule>
  </conditionalFormatting>
  <conditionalFormatting sqref="CX41:CX42 AV41:AV42">
    <cfRule type="expression" dxfId="24" priority="39" stopIfTrue="1">
      <formula>IF(AV41="Nâg Ngạch sau TB",1,0)</formula>
    </cfRule>
    <cfRule type="expression" dxfId="23" priority="40" stopIfTrue="1">
      <formula>IF(AV41="Nâg Lươg Sớm sau TB",1,0)</formula>
    </cfRule>
    <cfRule type="expression" dxfId="22" priority="41" stopIfTrue="1">
      <formula>IF(AV41="Nâg PC TNVK cùng QĐ",1,0)</formula>
    </cfRule>
  </conditionalFormatting>
  <conditionalFormatting sqref="CM41:CM42 AJ41:AJ42">
    <cfRule type="expression" dxfId="21" priority="42" stopIfTrue="1">
      <formula>IF(AJ41=0,1,0)</formula>
    </cfRule>
    <cfRule type="expression" dxfId="20" priority="43" stopIfTrue="1">
      <formula>IF(AJ41&gt;0,1,0)</formula>
    </cfRule>
  </conditionalFormatting>
  <conditionalFormatting sqref="BH41:BH42">
    <cfRule type="expression" dxfId="19" priority="11" stopIfTrue="1">
      <formula>IF(BH41="Trên 45",1,0)</formula>
    </cfRule>
    <cfRule type="expression" dxfId="18" priority="12" stopIfTrue="1">
      <formula>IF(BH41="30 - 45",1,0)</formula>
    </cfRule>
    <cfRule type="expression" dxfId="17" priority="13" stopIfTrue="1">
      <formula>IF(BH41="Dưới 30",1,0)</formula>
    </cfRule>
  </conditionalFormatting>
  <conditionalFormatting sqref="BJ41:BJ42">
    <cfRule type="cellIs" dxfId="16" priority="14" stopIfTrue="1" operator="between">
      <formula>"Có hạn"</formula>
      <formula>"Có hạn"</formula>
    </cfRule>
    <cfRule type="cellIs" dxfId="15" priority="15" stopIfTrue="1" operator="between">
      <formula>"Ko hạn"</formula>
      <formula>"Ko hạn"</formula>
    </cfRule>
  </conditionalFormatting>
  <conditionalFormatting sqref="BE41:BE42">
    <cfRule type="expression" dxfId="14" priority="44" stopIfTrue="1">
      <formula>IF(AND(#REF!&gt;0,#REF!&lt;5),1,0)</formula>
    </cfRule>
    <cfRule type="expression" dxfId="13" priority="45" stopIfTrue="1">
      <formula>IF(#REF!=5,1,0)</formula>
    </cfRule>
    <cfRule type="expression" dxfId="12" priority="46" stopIfTrue="1">
      <formula>IF(#REF!&gt;5,1,0)</formula>
    </cfRule>
  </conditionalFormatting>
  <conditionalFormatting sqref="BB41:BB42">
    <cfRule type="expression" dxfId="11" priority="47" stopIfTrue="1">
      <formula>IF(#REF!&gt;6,#REF!-6,IF(#REF!=6,12,IF(#REF!&lt;6,#REF!+6)))</formula>
    </cfRule>
  </conditionalFormatting>
  <conditionalFormatting sqref="BD41:BD42">
    <cfRule type="cellIs" dxfId="10" priority="48" stopIfTrue="1" operator="between">
      <formula>"-"</formula>
      <formula>"-"</formula>
    </cfRule>
    <cfRule type="cellIs" dxfId="9" priority="49" stopIfTrue="1" operator="between">
      <formula>1</formula>
      <formula>40</formula>
    </cfRule>
  </conditionalFormatting>
  <conditionalFormatting sqref="AP41:AP42">
    <cfRule type="expression" dxfId="8" priority="50" stopIfTrue="1">
      <formula>12*(#REF!-#REF!)+(#REF!-#REF!)</formula>
    </cfRule>
  </conditionalFormatting>
  <conditionalFormatting sqref="Q41:R42">
    <cfRule type="expression" dxfId="7" priority="51" stopIfTrue="1">
      <formula>IF(Q41="A0-CĐ",1,0)</formula>
    </cfRule>
    <cfRule type="expression" dxfId="6" priority="52" stopIfTrue="1">
      <formula>IF(Q41="B-TC",1,0)</formula>
    </cfRule>
    <cfRule type="expression" dxfId="5" priority="53" stopIfTrue="1">
      <formula>IF(Q41="C-NV",1,0)</formula>
    </cfRule>
  </conditionalFormatting>
  <conditionalFormatting sqref="AZ41:AZ42">
    <cfRule type="expression" dxfId="4" priority="54" stopIfTrue="1">
      <formula>IF(#REF!&gt;6,#REF!-6,IF(#REF!=6,12,IF(#REF!&lt;6,#REF!+6)))</formula>
    </cfRule>
  </conditionalFormatting>
  <conditionalFormatting sqref="AK41:AK42">
    <cfRule type="cellIs" dxfId="3" priority="55" stopIfTrue="1" operator="between">
      <formula>"CC,VC"</formula>
      <formula>"CC,VC"</formula>
    </cfRule>
    <cfRule type="cellIs" dxfId="2" priority="56" stopIfTrue="1" operator="between">
      <formula>"LĐHĐ"</formula>
      <formula>"LĐHĐ"</formula>
    </cfRule>
  </conditionalFormatting>
  <pageMargins left="0.51" right="0.39" top="0.44" bottom="0.39" header="0.22" footer="0.21"/>
  <pageSetup paperSize="9" orientation="landscape" r:id="rId1"/>
  <headerFooter alignWithMargins="0"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56"/>
  <sheetViews>
    <sheetView topLeftCell="B40" zoomScale="90" zoomScaleNormal="90" workbookViewId="0">
      <selection activeCell="BN36" sqref="BN36"/>
    </sheetView>
  </sheetViews>
  <sheetFormatPr defaultRowHeight="12.75" x14ac:dyDescent="0.2"/>
  <cols>
    <col min="1" max="1" width="1.140625" hidden="1" customWidth="1"/>
    <col min="2" max="2" width="4.5703125" customWidth="1"/>
    <col min="3" max="3" width="0.140625" hidden="1" customWidth="1"/>
    <col min="4" max="4" width="19.7109375" customWidth="1"/>
    <col min="5" max="5" width="5.28515625" customWidth="1"/>
    <col min="6" max="6" width="4.28515625" hidden="1" customWidth="1"/>
    <col min="7" max="7" width="2.140625" hidden="1" customWidth="1"/>
    <col min="8" max="8" width="3.42578125" hidden="1" customWidth="1"/>
    <col min="9" max="9" width="1.42578125" hidden="1" customWidth="1"/>
    <col min="10" max="12" width="6.28515625" hidden="1" customWidth="1"/>
    <col min="13" max="14" width="4.42578125" hidden="1" customWidth="1"/>
    <col min="15" max="15" width="17.42578125" style="599" customWidth="1"/>
    <col min="16" max="16" width="34" style="599" customWidth="1"/>
    <col min="17" max="17" width="3.140625" hidden="1" customWidth="1"/>
    <col min="18" max="18" width="1.5703125" hidden="1" customWidth="1"/>
    <col min="19" max="19" width="15.85546875" customWidth="1"/>
    <col min="20" max="20" width="8" customWidth="1"/>
    <col min="21" max="22" width="3.42578125" hidden="1" customWidth="1"/>
    <col min="23" max="23" width="3.85546875" hidden="1" customWidth="1"/>
    <col min="24" max="24" width="3.7109375" hidden="1" customWidth="1"/>
    <col min="25" max="25" width="3" hidden="1" customWidth="1"/>
    <col min="26" max="26" width="1.5703125" hidden="1" customWidth="1"/>
    <col min="27" max="27" width="5.42578125" hidden="1" customWidth="1"/>
    <col min="28" max="28" width="12.5703125" hidden="1" customWidth="1"/>
    <col min="29" max="35" width="9.140625" hidden="1" customWidth="1"/>
    <col min="36" max="36" width="5.140625" hidden="1" customWidth="1"/>
    <col min="37" max="37" width="9" hidden="1" customWidth="1"/>
    <col min="38" max="38" width="4" hidden="1" customWidth="1"/>
    <col min="39" max="39" width="0" hidden="1" customWidth="1"/>
    <col min="40" max="40" width="7.28515625" hidden="1" customWidth="1"/>
    <col min="41" max="41" width="4.5703125" hidden="1" customWidth="1"/>
    <col min="42" max="44" width="9.140625" hidden="1" customWidth="1"/>
    <col min="45" max="45" width="3.42578125" customWidth="1"/>
    <col min="46" max="46" width="3.7109375" customWidth="1"/>
    <col min="47" max="47" width="3" customWidth="1"/>
    <col min="48" max="48" width="3.5703125" customWidth="1"/>
    <col min="49" max="49" width="3" style="598" customWidth="1"/>
    <col min="50" max="50" width="1.42578125" style="597" customWidth="1"/>
    <col min="51" max="51" width="5.7109375" style="596" customWidth="1"/>
    <col min="52" max="52" width="5.7109375" hidden="1" customWidth="1"/>
    <col min="53" max="53" width="11.28515625" hidden="1" customWidth="1"/>
    <col min="54" max="57" width="0" hidden="1" customWidth="1"/>
    <col min="58" max="58" width="11" hidden="1" customWidth="1"/>
    <col min="59" max="59" width="9.85546875" customWidth="1"/>
    <col min="60" max="60" width="5" customWidth="1"/>
    <col min="61" max="61" width="18.85546875" customWidth="1"/>
    <col min="62" max="62" width="5" style="595" customWidth="1"/>
  </cols>
  <sheetData>
    <row r="1" spans="1:100" s="454" customFormat="1" ht="15.75" customHeight="1" x14ac:dyDescent="0.2">
      <c r="A1" s="481"/>
      <c r="B1" s="554" t="s">
        <v>164</v>
      </c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5" t="s">
        <v>163</v>
      </c>
      <c r="Q1" s="555"/>
      <c r="R1" s="555"/>
      <c r="S1" s="555"/>
      <c r="T1" s="555"/>
      <c r="U1" s="555"/>
      <c r="V1" s="555"/>
      <c r="W1" s="555"/>
      <c r="X1" s="555"/>
      <c r="Y1" s="555"/>
      <c r="Z1" s="555"/>
      <c r="AA1" s="555"/>
      <c r="AB1" s="555"/>
      <c r="AC1" s="555"/>
      <c r="AD1" s="555"/>
      <c r="AE1" s="555"/>
      <c r="AF1" s="555"/>
      <c r="AG1" s="555"/>
      <c r="AH1" s="555"/>
      <c r="AI1" s="555"/>
      <c r="AJ1" s="555"/>
      <c r="AK1" s="555"/>
      <c r="AL1" s="555"/>
      <c r="AM1" s="555"/>
      <c r="AN1" s="555"/>
      <c r="AO1" s="555"/>
      <c r="AP1" s="555"/>
      <c r="AQ1" s="555"/>
      <c r="AR1" s="555"/>
      <c r="AS1" s="555"/>
      <c r="AT1" s="555"/>
      <c r="AU1" s="555"/>
      <c r="AV1" s="555"/>
      <c r="AW1" s="716"/>
      <c r="AY1" s="715"/>
      <c r="BJ1" s="479"/>
    </row>
    <row r="2" spans="1:100" s="475" customFormat="1" ht="17.25" customHeight="1" x14ac:dyDescent="0.2">
      <c r="A2" s="478"/>
      <c r="B2" s="556" t="s">
        <v>162</v>
      </c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7" t="s">
        <v>161</v>
      </c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  <c r="AB2" s="557"/>
      <c r="AC2" s="557"/>
      <c r="AD2" s="557"/>
      <c r="AE2" s="557"/>
      <c r="AF2" s="557"/>
      <c r="AG2" s="557"/>
      <c r="AH2" s="557"/>
      <c r="AI2" s="557"/>
      <c r="AJ2" s="557"/>
      <c r="AK2" s="557"/>
      <c r="AL2" s="557"/>
      <c r="AM2" s="557"/>
      <c r="AN2" s="557"/>
      <c r="AO2" s="557"/>
      <c r="AP2" s="557"/>
      <c r="AQ2" s="557"/>
      <c r="AR2" s="557"/>
      <c r="AS2" s="557"/>
      <c r="AT2" s="557"/>
      <c r="AU2" s="557"/>
      <c r="AV2" s="557"/>
      <c r="AW2" s="714"/>
      <c r="AY2" s="713"/>
      <c r="BJ2" s="476"/>
    </row>
    <row r="3" spans="1:100" s="707" customFormat="1" ht="17.25" x14ac:dyDescent="0.3">
      <c r="A3" s="712"/>
      <c r="B3" s="712"/>
      <c r="C3" s="712"/>
      <c r="D3" s="710"/>
      <c r="E3" s="710"/>
      <c r="F3" s="710"/>
      <c r="G3" s="710"/>
      <c r="H3" s="710"/>
      <c r="I3" s="710"/>
      <c r="J3" s="710"/>
      <c r="K3" s="710"/>
      <c r="L3" s="710"/>
      <c r="M3" s="710"/>
      <c r="N3" s="710"/>
      <c r="O3" s="711"/>
      <c r="P3" s="711"/>
      <c r="Q3" s="710"/>
      <c r="R3" s="710"/>
      <c r="T3" s="709" t="s">
        <v>286</v>
      </c>
      <c r="U3" s="709"/>
      <c r="V3" s="709"/>
      <c r="W3" s="709"/>
      <c r="X3" s="709"/>
      <c r="Y3" s="709"/>
      <c r="Z3" s="709"/>
      <c r="AA3" s="709"/>
      <c r="AB3" s="709"/>
      <c r="AC3" s="709"/>
      <c r="AD3" s="709"/>
      <c r="AE3" s="709"/>
      <c r="AF3" s="709"/>
      <c r="AG3" s="709"/>
      <c r="AH3" s="709"/>
      <c r="AI3" s="709"/>
      <c r="AJ3" s="709"/>
      <c r="AK3" s="709"/>
      <c r="AL3" s="709"/>
      <c r="AM3" s="709"/>
      <c r="AN3" s="709"/>
      <c r="AO3" s="709"/>
      <c r="AP3" s="709"/>
      <c r="AQ3" s="709"/>
      <c r="AR3" s="709"/>
      <c r="AS3" s="709"/>
      <c r="AT3" s="709"/>
      <c r="AU3" s="709"/>
      <c r="AV3" s="709"/>
      <c r="AW3" s="709"/>
      <c r="AX3" s="709"/>
      <c r="AY3" s="709"/>
      <c r="AZ3" s="709"/>
      <c r="BA3" s="709"/>
      <c r="BB3" s="709"/>
      <c r="BC3" s="709"/>
      <c r="BD3" s="709"/>
      <c r="BE3" s="709"/>
      <c r="BF3" s="709"/>
      <c r="BG3" s="709"/>
      <c r="BJ3" s="708"/>
    </row>
    <row r="4" spans="1:100" ht="33" customHeight="1" x14ac:dyDescent="0.3">
      <c r="A4" s="706" t="s">
        <v>273</v>
      </c>
      <c r="B4" s="706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  <c r="X4" s="706"/>
      <c r="Y4" s="706"/>
      <c r="Z4" s="706"/>
      <c r="AA4" s="706"/>
      <c r="AB4" s="706"/>
      <c r="AC4" s="706"/>
      <c r="AD4" s="706"/>
      <c r="AE4" s="706"/>
      <c r="AF4" s="706"/>
      <c r="AG4" s="706"/>
      <c r="AH4" s="706"/>
      <c r="AI4" s="706"/>
      <c r="AJ4" s="706"/>
      <c r="AK4" s="706"/>
      <c r="AL4" s="706"/>
      <c r="AM4" s="706"/>
      <c r="AN4" s="706"/>
      <c r="AO4" s="706"/>
      <c r="AP4" s="706"/>
      <c r="AQ4" s="706"/>
      <c r="AR4" s="706"/>
      <c r="AS4" s="706"/>
      <c r="AT4" s="706"/>
      <c r="AU4" s="706"/>
      <c r="AV4" s="706"/>
      <c r="AW4" s="706"/>
      <c r="AX4" s="706"/>
      <c r="AY4" s="706"/>
      <c r="AZ4" s="706"/>
      <c r="BA4" s="706"/>
      <c r="BB4" s="706"/>
      <c r="BC4" s="706"/>
      <c r="BD4" s="706"/>
      <c r="BE4" s="706"/>
      <c r="BF4" s="706"/>
      <c r="BG4" s="706"/>
    </row>
    <row r="5" spans="1:100" s="696" customFormat="1" ht="15" hidden="1" customHeight="1" x14ac:dyDescent="0.25">
      <c r="A5" s="705"/>
      <c r="B5" s="705"/>
      <c r="C5" s="705"/>
      <c r="D5" s="686" t="s">
        <v>272</v>
      </c>
      <c r="E5" s="465" t="e">
        <f>#REF!</f>
        <v>#REF!</v>
      </c>
      <c r="G5" s="358"/>
      <c r="H5" s="356"/>
      <c r="I5" s="357"/>
      <c r="J5" s="358"/>
      <c r="K5" s="358"/>
      <c r="L5" s="358"/>
      <c r="M5" s="358"/>
      <c r="N5" s="358"/>
      <c r="O5" s="685" t="s">
        <v>271</v>
      </c>
      <c r="P5" s="704"/>
      <c r="Q5" s="704"/>
      <c r="R5" s="704"/>
      <c r="S5" s="703"/>
      <c r="T5" s="630"/>
      <c r="U5" s="630"/>
      <c r="V5" s="358"/>
      <c r="W5" s="357"/>
      <c r="X5" s="358"/>
      <c r="Y5" s="357"/>
      <c r="Z5" s="358"/>
      <c r="AA5" s="356"/>
      <c r="AB5" s="356"/>
      <c r="AC5" s="702"/>
      <c r="AD5" s="701"/>
      <c r="AE5" s="700"/>
      <c r="AF5" s="699"/>
      <c r="AG5" t="s">
        <v>270</v>
      </c>
      <c r="AH5"/>
      <c r="AY5" s="698"/>
      <c r="BJ5" s="697"/>
    </row>
    <row r="6" spans="1:100" ht="1.5" hidden="1" customHeight="1" x14ac:dyDescent="0.2">
      <c r="B6" t="s">
        <v>154</v>
      </c>
    </row>
    <row r="7" spans="1:100" s="363" customFormat="1" ht="18" customHeight="1" x14ac:dyDescent="0.25">
      <c r="A7" s="364"/>
      <c r="B7"/>
      <c r="C7"/>
      <c r="D7" s="693" t="s">
        <v>269</v>
      </c>
      <c r="F7"/>
      <c r="G7" s="402"/>
      <c r="H7" s="386"/>
      <c r="I7" s="386"/>
      <c r="J7" s="386"/>
      <c r="K7" s="386"/>
      <c r="L7" s="386"/>
      <c r="M7" s="386"/>
      <c r="N7" s="386"/>
      <c r="O7" s="690"/>
      <c r="P7" s="695"/>
      <c r="Q7" s="400"/>
      <c r="R7" s="400"/>
      <c r="S7" s="694"/>
      <c r="T7"/>
      <c r="U7"/>
      <c r="V7"/>
      <c r="W7"/>
      <c r="X7"/>
      <c r="Y7"/>
      <c r="Z7"/>
      <c r="AA7"/>
      <c r="AB7"/>
      <c r="AC7"/>
      <c r="AD7"/>
      <c r="AE7" s="366"/>
      <c r="AF7"/>
      <c r="AG7"/>
      <c r="AH7"/>
      <c r="AI7"/>
      <c r="AJ7"/>
      <c r="AK7"/>
      <c r="AL7"/>
      <c r="AN7"/>
      <c r="AO7"/>
      <c r="AP7"/>
      <c r="AQ7"/>
      <c r="AR7"/>
      <c r="AS7"/>
      <c r="AT7"/>
      <c r="AU7"/>
      <c r="AV7"/>
      <c r="AW7" s="598"/>
      <c r="AX7" s="597"/>
      <c r="AY7" s="692"/>
      <c r="AZ7" s="376"/>
      <c r="BA7"/>
      <c r="BB7"/>
      <c r="BC7"/>
      <c r="BD7"/>
      <c r="BE7"/>
      <c r="BF7" s="371"/>
      <c r="BG7"/>
      <c r="BH7" s="691"/>
      <c r="BI7" s="691"/>
      <c r="BJ7" s="595"/>
      <c r="BK7"/>
      <c r="BL7"/>
      <c r="BM7"/>
      <c r="BN7"/>
      <c r="BP7" s="367"/>
      <c r="BQ7" s="367"/>
      <c r="BR7" s="367"/>
      <c r="BS7" s="367"/>
      <c r="BU7" s="366"/>
      <c r="BV7" s="365"/>
      <c r="BW7" s="364"/>
    </row>
    <row r="8" spans="1:100" s="363" customFormat="1" ht="15.75" x14ac:dyDescent="0.25">
      <c r="A8" s="364"/>
      <c r="B8"/>
      <c r="C8"/>
      <c r="D8" s="401" t="s">
        <v>268</v>
      </c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690"/>
      <c r="P8" s="690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  <c r="AB8" s="401"/>
      <c r="AC8" s="401"/>
      <c r="AD8" s="401"/>
      <c r="AE8" s="401"/>
      <c r="AF8" s="401"/>
      <c r="AG8" s="401"/>
      <c r="AH8" s="401"/>
      <c r="AI8" s="401"/>
      <c r="AJ8" s="401"/>
      <c r="AK8" s="401"/>
      <c r="AL8" s="401"/>
      <c r="AM8" s="401"/>
      <c r="AN8" s="401"/>
      <c r="AO8" s="401"/>
      <c r="AP8" s="401"/>
      <c r="AQ8" s="401"/>
      <c r="AR8" s="401"/>
      <c r="AS8" s="401"/>
      <c r="AT8" s="401"/>
      <c r="AU8" s="401"/>
      <c r="AV8" s="401"/>
      <c r="AW8" s="598"/>
      <c r="AX8" s="597"/>
      <c r="AY8" s="692"/>
      <c r="AZ8" s="376"/>
      <c r="BA8"/>
      <c r="BB8"/>
      <c r="BC8"/>
      <c r="BD8"/>
      <c r="BE8"/>
      <c r="BF8" s="371"/>
      <c r="BG8"/>
      <c r="BH8" s="691"/>
      <c r="BI8" s="691" t="s">
        <v>267</v>
      </c>
      <c r="BJ8" s="595"/>
      <c r="BK8"/>
      <c r="BL8"/>
      <c r="BM8"/>
      <c r="BN8"/>
      <c r="BP8" s="367"/>
      <c r="BQ8" s="367"/>
      <c r="BR8" s="367"/>
      <c r="BS8" s="367"/>
      <c r="BU8" s="366"/>
      <c r="BV8" s="365"/>
      <c r="BW8" s="364"/>
    </row>
    <row r="9" spans="1:100" s="363" customFormat="1" ht="15" customHeight="1" x14ac:dyDescent="0.25">
      <c r="A9" s="364"/>
      <c r="B9" s="693" t="s">
        <v>154</v>
      </c>
      <c r="C9"/>
      <c r="D9" s="401" t="s">
        <v>266</v>
      </c>
      <c r="E9" s="401"/>
      <c r="F9" s="401"/>
      <c r="G9" s="401"/>
      <c r="H9" s="401"/>
      <c r="I9" s="401"/>
      <c r="J9" s="401"/>
      <c r="K9" s="401"/>
      <c r="L9" s="401"/>
      <c r="M9" s="401"/>
      <c r="N9" s="401"/>
      <c r="O9" s="690"/>
      <c r="P9" s="690"/>
      <c r="Q9" s="401"/>
      <c r="R9" s="401"/>
      <c r="S9" s="401"/>
      <c r="T9" s="401"/>
      <c r="U9" s="401"/>
      <c r="V9" s="401"/>
      <c r="W9" s="401"/>
      <c r="X9" s="401"/>
      <c r="Y9" s="401"/>
      <c r="Z9" s="401"/>
      <c r="AA9" s="401"/>
      <c r="AB9" s="401"/>
      <c r="AC9" s="401"/>
      <c r="AD9" s="401"/>
      <c r="AE9" s="401"/>
      <c r="AF9" s="401"/>
      <c r="AG9" s="401"/>
      <c r="AH9" s="401"/>
      <c r="AI9" s="401"/>
      <c r="AJ9" s="401"/>
      <c r="AK9" s="401"/>
      <c r="AL9" s="401"/>
      <c r="AM9" s="401"/>
      <c r="AN9" s="401"/>
      <c r="AO9" s="401"/>
      <c r="AP9" s="401"/>
      <c r="AQ9" s="401"/>
      <c r="AR9" s="401"/>
      <c r="AS9" s="401"/>
      <c r="AT9" s="401"/>
      <c r="AU9" s="401"/>
      <c r="AV9" s="401"/>
      <c r="AW9" s="598"/>
      <c r="AX9" s="597"/>
      <c r="AY9" s="692"/>
      <c r="AZ9" s="376"/>
      <c r="BA9"/>
      <c r="BB9"/>
      <c r="BC9"/>
      <c r="BD9"/>
      <c r="BE9"/>
      <c r="BF9" s="371"/>
      <c r="BG9"/>
      <c r="BH9" s="691"/>
      <c r="BI9" s="691"/>
      <c r="BJ9" s="595"/>
      <c r="BK9"/>
      <c r="BL9"/>
      <c r="BM9"/>
      <c r="BN9"/>
      <c r="BP9" s="367"/>
      <c r="BQ9" s="367"/>
      <c r="BR9" s="367"/>
      <c r="BS9" s="367"/>
      <c r="BU9" s="366"/>
      <c r="BV9" s="365"/>
      <c r="BW9" s="364"/>
    </row>
    <row r="10" spans="1:100" s="348" customFormat="1" ht="15.75" x14ac:dyDescent="0.25">
      <c r="A10" s="362"/>
      <c r="B10" s="362"/>
      <c r="C10" s="362"/>
      <c r="D10" s="401" t="s">
        <v>285</v>
      </c>
      <c r="E10" s="401"/>
      <c r="F10" s="401"/>
      <c r="G10" s="401"/>
      <c r="H10" s="401"/>
      <c r="I10" s="401"/>
      <c r="J10" s="401"/>
      <c r="K10" s="401"/>
      <c r="L10" s="401"/>
      <c r="M10" s="401"/>
      <c r="N10" s="401"/>
      <c r="O10" s="690"/>
      <c r="P10" s="690"/>
      <c r="Q10" s="401"/>
      <c r="R10" s="401"/>
      <c r="S10" s="401"/>
      <c r="T10" s="401"/>
      <c r="U10" s="401"/>
      <c r="V10" s="401"/>
      <c r="W10" s="401"/>
      <c r="X10" s="401"/>
      <c r="Y10" s="401"/>
      <c r="Z10" s="401"/>
      <c r="AA10" s="401"/>
      <c r="AB10" s="401"/>
      <c r="AC10" s="401"/>
      <c r="AD10" s="401"/>
      <c r="AE10" s="401"/>
      <c r="AF10" s="401"/>
      <c r="AG10" s="401"/>
      <c r="AH10" s="401"/>
      <c r="AI10" s="401"/>
      <c r="AJ10" s="401"/>
      <c r="AK10" s="401"/>
      <c r="AL10" s="401"/>
      <c r="AM10" s="401"/>
      <c r="AN10" s="401"/>
      <c r="AO10" s="401"/>
      <c r="AP10" s="401"/>
      <c r="AQ10" s="401"/>
      <c r="AR10" s="401"/>
      <c r="AS10" s="401"/>
      <c r="AT10" s="401"/>
      <c r="AU10" s="401"/>
      <c r="AV10" s="401"/>
      <c r="AY10" s="689"/>
      <c r="BJ10" s="688"/>
    </row>
    <row r="11" spans="1:100" s="357" customFormat="1" ht="15.75" x14ac:dyDescent="0.25">
      <c r="A11" s="362"/>
      <c r="B11" s="362"/>
      <c r="C11" s="362"/>
      <c r="D11" s="687" t="s">
        <v>265</v>
      </c>
      <c r="E11" s="360">
        <v>23</v>
      </c>
      <c r="I11" s="359"/>
      <c r="J11" s="349"/>
      <c r="K11" s="349"/>
      <c r="L11" s="349"/>
      <c r="M11" s="349"/>
      <c r="N11" s="349"/>
      <c r="O11" s="686"/>
      <c r="P11" s="685"/>
      <c r="Q11" s="356"/>
      <c r="R11" s="356"/>
      <c r="S11" s="358"/>
      <c r="V11" s="356"/>
      <c r="X11" s="356"/>
      <c r="Z11" s="356"/>
      <c r="AA11" s="356"/>
      <c r="AB11" s="356"/>
      <c r="AC11" s="355"/>
      <c r="AD11" s="358"/>
      <c r="AE11" s="684"/>
      <c r="AG11" s="684"/>
      <c r="AH11" s="684"/>
      <c r="AI11" s="349"/>
      <c r="AJ11" s="349"/>
      <c r="AY11" s="356"/>
      <c r="BJ11" s="683"/>
    </row>
    <row r="12" spans="1:100" s="673" customFormat="1" ht="6.75" hidden="1" customHeight="1" thickBot="1" x14ac:dyDescent="0.3">
      <c r="A12" s="682"/>
      <c r="B12" s="682"/>
      <c r="C12" s="682"/>
      <c r="D12"/>
      <c r="E12" s="446"/>
      <c r="F12" s="678"/>
      <c r="G12" s="678"/>
      <c r="H12" s="678"/>
      <c r="I12" s="681"/>
      <c r="J12" s="676"/>
      <c r="K12" s="676"/>
      <c r="L12" s="676"/>
      <c r="M12" s="676"/>
      <c r="N12" s="676"/>
      <c r="O12" s="680"/>
      <c r="P12" s="679"/>
      <c r="Q12" s="444"/>
      <c r="R12" s="444"/>
      <c r="S12" s="446"/>
      <c r="T12" s="678"/>
      <c r="U12" s="678"/>
      <c r="V12" s="444"/>
      <c r="W12" s="678"/>
      <c r="X12" s="444"/>
      <c r="Y12" s="678"/>
      <c r="Z12" s="444"/>
      <c r="AA12" s="444"/>
      <c r="AB12" s="444"/>
      <c r="AC12" s="677"/>
      <c r="AD12" s="446"/>
      <c r="AE12"/>
      <c r="AG12"/>
      <c r="AH12"/>
      <c r="AI12" s="676"/>
      <c r="AJ12" s="676"/>
      <c r="AY12" s="675"/>
      <c r="BJ12" s="674"/>
    </row>
    <row r="13" spans="1:100" s="673" customFormat="1" ht="3.75" customHeight="1" x14ac:dyDescent="0.3">
      <c r="A13" s="682"/>
      <c r="B13" s="682"/>
      <c r="C13" s="682"/>
      <c r="D13"/>
      <c r="E13" s="446"/>
      <c r="F13" s="678"/>
      <c r="G13" s="678"/>
      <c r="H13" s="678"/>
      <c r="I13" s="681"/>
      <c r="J13" s="676"/>
      <c r="K13" s="676"/>
      <c r="L13" s="676"/>
      <c r="M13" s="676"/>
      <c r="N13" s="676"/>
      <c r="O13" s="680"/>
      <c r="P13" s="679"/>
      <c r="Q13" s="444"/>
      <c r="R13" s="444"/>
      <c r="S13" s="446"/>
      <c r="T13" s="678"/>
      <c r="U13" s="678"/>
      <c r="V13" s="444"/>
      <c r="W13" s="678"/>
      <c r="X13" s="444"/>
      <c r="Y13" s="678"/>
      <c r="Z13" s="444"/>
      <c r="AA13" s="444"/>
      <c r="AB13" s="444"/>
      <c r="AC13" s="677"/>
      <c r="AD13" s="446"/>
      <c r="AE13"/>
      <c r="AG13"/>
      <c r="AH13"/>
      <c r="AI13" s="676"/>
      <c r="AJ13" s="676"/>
      <c r="AY13" s="675"/>
      <c r="BJ13" s="674"/>
    </row>
    <row r="14" spans="1:100" s="669" customFormat="1" ht="21" customHeight="1" x14ac:dyDescent="0.3">
      <c r="A14" t="s">
        <v>151</v>
      </c>
      <c r="B14" s="549" t="s">
        <v>151</v>
      </c>
      <c r="C14" s="666"/>
      <c r="D14" s="549" t="s">
        <v>264</v>
      </c>
      <c r="E14" s="550" t="s">
        <v>149</v>
      </c>
      <c r="F14" s="666" t="s">
        <v>263</v>
      </c>
      <c r="G14" s="666"/>
      <c r="H14" s="666"/>
      <c r="I14" s="666"/>
      <c r="J14" s="666"/>
      <c r="K14" s="666"/>
      <c r="L14" s="666"/>
      <c r="M14" s="666"/>
      <c r="N14" s="666"/>
      <c r="O14" s="672" t="s">
        <v>262</v>
      </c>
      <c r="P14" s="671"/>
      <c r="Q14" s="666"/>
      <c r="R14" s="666"/>
      <c r="S14" s="529" t="s">
        <v>147</v>
      </c>
      <c r="T14" s="530"/>
      <c r="U14" s="600" t="s">
        <v>261</v>
      </c>
      <c r="V14" s="600"/>
      <c r="W14" s="600"/>
      <c r="X14" s="600"/>
      <c r="Y14" s="600"/>
      <c r="Z14" s="600"/>
      <c r="AA14" s="600"/>
      <c r="AB14" s="600" t="s">
        <v>146</v>
      </c>
      <c r="AC14" s="600"/>
      <c r="AD14" s="600"/>
      <c r="AE14" s="600"/>
      <c r="AF14" s="600"/>
      <c r="AG14" s="600"/>
      <c r="AH14" s="600"/>
      <c r="AI14" s="600"/>
      <c r="AJ14" s="600"/>
      <c r="AK14" s="600"/>
      <c r="AL14" s="600"/>
      <c r="AM14" s="600"/>
      <c r="AN14" s="600"/>
      <c r="AO14" s="600"/>
      <c r="AP14" s="600"/>
      <c r="AQ14" s="600"/>
      <c r="AR14" s="600"/>
      <c r="AS14" s="538" t="s">
        <v>284</v>
      </c>
      <c r="AT14" s="539"/>
      <c r="AU14" s="539"/>
      <c r="AV14" s="539"/>
      <c r="AW14" s="539"/>
      <c r="AX14" s="539"/>
      <c r="AY14" s="540"/>
      <c r="AZ14" s="600"/>
      <c r="BA14" s="663" t="s">
        <v>260</v>
      </c>
      <c r="BB14" s="663" t="s">
        <v>146</v>
      </c>
      <c r="BC14" s="600"/>
      <c r="BD14" s="600"/>
      <c r="BE14" s="600"/>
      <c r="BF14" s="550" t="s">
        <v>260</v>
      </c>
      <c r="BG14" s="550" t="s">
        <v>260</v>
      </c>
      <c r="BJ14" s="670"/>
    </row>
    <row r="15" spans="1:100" ht="29.25" customHeight="1" x14ac:dyDescent="0.3">
      <c r="B15" s="549"/>
      <c r="C15" s="666"/>
      <c r="D15" s="549"/>
      <c r="E15" s="550"/>
      <c r="F15" s="666"/>
      <c r="G15" s="666"/>
      <c r="H15" s="666"/>
      <c r="I15" s="666"/>
      <c r="J15" s="666"/>
      <c r="K15" s="666"/>
      <c r="L15" s="666"/>
      <c r="M15" s="666"/>
      <c r="N15" s="666"/>
      <c r="O15" s="668"/>
      <c r="P15" s="667"/>
      <c r="Q15" s="666"/>
      <c r="R15" s="666"/>
      <c r="S15" s="531"/>
      <c r="T15" s="532"/>
      <c r="U15" s="600" t="s">
        <v>255</v>
      </c>
      <c r="V15" s="600"/>
      <c r="W15" s="600" t="s">
        <v>254</v>
      </c>
      <c r="X15" s="600"/>
      <c r="Y15" s="600" t="s">
        <v>259</v>
      </c>
      <c r="Z15" s="600"/>
      <c r="AA15" s="600"/>
      <c r="AB15" s="600"/>
      <c r="AC15" s="600"/>
      <c r="AD15" s="600"/>
      <c r="AE15" s="600" t="s">
        <v>258</v>
      </c>
      <c r="AF15" s="600" t="s">
        <v>257</v>
      </c>
      <c r="AG15" s="665" t="s">
        <v>256</v>
      </c>
      <c r="AH15" s="600"/>
      <c r="AI15" s="600"/>
      <c r="AJ15" s="662"/>
      <c r="AK15" s="662"/>
      <c r="AL15" s="662"/>
      <c r="AM15" s="662"/>
      <c r="AN15" s="662"/>
      <c r="AO15" s="662"/>
      <c r="AP15" s="600"/>
      <c r="AQ15" s="600"/>
      <c r="AR15" s="600"/>
      <c r="AS15" s="664" t="s">
        <v>255</v>
      </c>
      <c r="AT15" s="664"/>
      <c r="AU15" s="664" t="s">
        <v>254</v>
      </c>
      <c r="AV15" s="664"/>
      <c r="AW15" s="664" t="s">
        <v>253</v>
      </c>
      <c r="AX15" s="664"/>
      <c r="AY15" s="664"/>
      <c r="AZ15" s="600"/>
      <c r="BA15" s="550"/>
      <c r="BB15" s="663"/>
      <c r="BC15" s="662"/>
      <c r="BD15" s="662"/>
      <c r="BE15" s="662"/>
      <c r="BF15" s="550"/>
      <c r="BG15" s="550"/>
    </row>
    <row r="16" spans="1:100" s="645" customFormat="1" ht="15.75" customHeight="1" x14ac:dyDescent="0.2">
      <c r="A16" s="648" t="s">
        <v>125</v>
      </c>
      <c r="B16" s="647">
        <v>1</v>
      </c>
      <c r="C16" s="648"/>
      <c r="D16" s="648">
        <v>2</v>
      </c>
      <c r="E16" s="648">
        <v>3</v>
      </c>
      <c r="F16" s="661"/>
      <c r="G16" s="661"/>
      <c r="H16" s="661"/>
      <c r="I16" s="661"/>
      <c r="J16" s="648"/>
      <c r="K16" s="648"/>
      <c r="L16" s="648"/>
      <c r="M16" s="646"/>
      <c r="N16" s="647"/>
      <c r="O16" s="660">
        <v>4</v>
      </c>
      <c r="P16" s="659"/>
      <c r="Q16" s="652"/>
      <c r="R16" s="652"/>
      <c r="S16" s="658">
        <v>5</v>
      </c>
      <c r="T16" s="657"/>
      <c r="U16" s="650">
        <v>7</v>
      </c>
      <c r="V16" s="647"/>
      <c r="W16" s="647">
        <v>8</v>
      </c>
      <c r="X16" s="647"/>
      <c r="Y16" s="652"/>
      <c r="Z16" s="647"/>
      <c r="AA16" s="647">
        <v>9</v>
      </c>
      <c r="AB16" s="647">
        <v>10</v>
      </c>
      <c r="AC16" s="647"/>
      <c r="AD16" s="647"/>
      <c r="AE16" s="647"/>
      <c r="AF16" s="647"/>
      <c r="AG16" s="647"/>
      <c r="AH16" s="647"/>
      <c r="AI16" s="647"/>
      <c r="AJ16" s="656"/>
      <c r="AK16" s="649"/>
      <c r="AL16" s="647"/>
      <c r="AM16" s="647"/>
      <c r="AN16" s="652"/>
      <c r="AO16" s="652"/>
      <c r="AP16" s="647"/>
      <c r="AQ16" s="647"/>
      <c r="AS16" s="655">
        <v>6</v>
      </c>
      <c r="AT16" s="653"/>
      <c r="AU16" s="655">
        <v>7</v>
      </c>
      <c r="AV16" s="653"/>
      <c r="AW16" s="655">
        <v>8</v>
      </c>
      <c r="AX16" s="654"/>
      <c r="AY16" s="653"/>
      <c r="AZ16" s="647"/>
      <c r="BA16" s="647">
        <v>10</v>
      </c>
      <c r="BB16" s="652"/>
      <c r="BC16" s="647"/>
      <c r="BD16" s="652"/>
      <c r="BE16" s="651"/>
      <c r="BF16" s="647">
        <v>10</v>
      </c>
      <c r="BG16" s="648">
        <v>9</v>
      </c>
      <c r="BH16" s="804"/>
      <c r="BI16" s="792"/>
      <c r="BJ16" s="793"/>
      <c r="BK16" s="794"/>
      <c r="BL16" s="793"/>
      <c r="BM16" s="792"/>
      <c r="BN16" s="793"/>
      <c r="BO16" s="795"/>
      <c r="BP16" s="795"/>
      <c r="BQ16" s="796"/>
      <c r="BR16" s="797"/>
      <c r="BS16" s="797"/>
      <c r="BT16" s="797"/>
      <c r="BU16" s="797"/>
      <c r="BV16" s="797"/>
      <c r="BW16" s="797"/>
      <c r="BX16" s="795"/>
      <c r="BY16" s="793"/>
      <c r="BZ16" s="793"/>
      <c r="CA16" s="798"/>
      <c r="CB16" s="798"/>
      <c r="CC16" s="797"/>
      <c r="CD16" s="793"/>
      <c r="CE16" s="793"/>
      <c r="CF16" s="793"/>
      <c r="CG16" s="797"/>
      <c r="CH16" s="797"/>
      <c r="CI16" s="792"/>
      <c r="CJ16" s="793"/>
      <c r="CK16" s="793"/>
      <c r="CL16" s="793"/>
      <c r="CM16" s="790"/>
      <c r="CN16" s="788"/>
      <c r="CO16" s="788"/>
      <c r="CP16" s="787"/>
      <c r="CQ16" s="788"/>
      <c r="CR16" s="789"/>
      <c r="CS16" s="789"/>
      <c r="CT16" s="789"/>
      <c r="CU16" s="789"/>
      <c r="CV16" s="789"/>
    </row>
    <row r="17" spans="1:124" s="94" customFormat="1" ht="24" customHeight="1" x14ac:dyDescent="0.2">
      <c r="A17" s="60">
        <v>3</v>
      </c>
      <c r="B17" s="601">
        <v>1</v>
      </c>
      <c r="C17" s="60" t="s">
        <v>190</v>
      </c>
      <c r="D17" s="610" t="s">
        <v>250</v>
      </c>
      <c r="E17" s="60" t="s">
        <v>20</v>
      </c>
      <c r="F17" s="609" t="s">
        <v>9</v>
      </c>
      <c r="G17" s="609" t="s">
        <v>0</v>
      </c>
      <c r="H17" s="609" t="s">
        <v>61</v>
      </c>
      <c r="I17" s="609" t="s">
        <v>0</v>
      </c>
      <c r="J17" s="60" t="s">
        <v>85</v>
      </c>
      <c r="K17" s="60" t="s">
        <v>182</v>
      </c>
      <c r="L17" s="60" t="s">
        <v>249</v>
      </c>
      <c r="M17" s="559">
        <v>1.1000000000000001</v>
      </c>
      <c r="N17" s="600"/>
      <c r="O17" s="608"/>
      <c r="P17" s="607" t="s">
        <v>248</v>
      </c>
      <c r="Q17" s="96" t="s">
        <v>274</v>
      </c>
      <c r="R17" s="96" t="s">
        <v>275</v>
      </c>
      <c r="S17" s="85" t="s">
        <v>215</v>
      </c>
      <c r="T17" s="84" t="s">
        <v>276</v>
      </c>
      <c r="U17" s="99" t="s">
        <v>169</v>
      </c>
      <c r="V17" s="600">
        <v>0</v>
      </c>
      <c r="W17" s="600" t="s">
        <v>0</v>
      </c>
      <c r="X17" s="600">
        <v>6</v>
      </c>
      <c r="Y17" s="96">
        <v>5.84</v>
      </c>
      <c r="Z17" s="600">
        <v>1</v>
      </c>
      <c r="AA17" s="600" t="s">
        <v>0</v>
      </c>
      <c r="AB17" s="600">
        <v>6</v>
      </c>
      <c r="AC17" s="600">
        <v>6.2</v>
      </c>
      <c r="AD17" s="600" t="s">
        <v>2</v>
      </c>
      <c r="AE17" s="600" t="s">
        <v>0</v>
      </c>
      <c r="AF17" s="600" t="s">
        <v>223</v>
      </c>
      <c r="AG17" s="600" t="s">
        <v>0</v>
      </c>
      <c r="AH17" s="600">
        <v>2012</v>
      </c>
      <c r="AI17" s="600"/>
      <c r="AJ17" s="57"/>
      <c r="AK17" s="63">
        <v>3</v>
      </c>
      <c r="AL17" s="600">
        <v>-24149</v>
      </c>
      <c r="AM17" s="600"/>
      <c r="AN17" s="96"/>
      <c r="AO17" s="96">
        <v>6.2</v>
      </c>
      <c r="AP17" s="600">
        <v>0.36</v>
      </c>
      <c r="AQ17" s="600"/>
      <c r="AR17" s="62" t="s">
        <v>180</v>
      </c>
      <c r="AS17" s="606">
        <v>16</v>
      </c>
      <c r="AT17" s="604" t="s">
        <v>16</v>
      </c>
      <c r="AU17" s="605">
        <v>17</v>
      </c>
      <c r="AV17" s="604" t="s">
        <v>16</v>
      </c>
      <c r="AW17" s="603">
        <v>12</v>
      </c>
      <c r="AX17" s="73" t="s">
        <v>0</v>
      </c>
      <c r="AY17" s="602">
        <v>2014</v>
      </c>
      <c r="AZ17" s="600"/>
      <c r="BA17" s="600"/>
      <c r="BB17" s="59"/>
      <c r="BC17" s="600">
        <v>12</v>
      </c>
      <c r="BD17" s="59">
        <v>-24180</v>
      </c>
      <c r="BE17" s="518" t="s">
        <v>171</v>
      </c>
      <c r="BF17" s="600"/>
      <c r="BG17" s="60"/>
      <c r="BH17" s="492" t="s">
        <v>15</v>
      </c>
      <c r="BI17" s="501" t="s">
        <v>172</v>
      </c>
      <c r="BJ17" s="799" t="s">
        <v>173</v>
      </c>
      <c r="BK17" s="505">
        <v>24173</v>
      </c>
      <c r="BL17" s="800" t="s">
        <v>174</v>
      </c>
      <c r="BM17" s="501"/>
      <c r="BN17" s="800"/>
      <c r="BO17" s="801"/>
      <c r="BP17" s="802"/>
      <c r="BQ17" s="803" t="s">
        <v>167</v>
      </c>
      <c r="BR17" s="507" t="s">
        <v>188</v>
      </c>
      <c r="BS17" s="507">
        <v>5</v>
      </c>
      <c r="BT17" s="507">
        <v>2012</v>
      </c>
      <c r="BU17" s="507"/>
      <c r="BV17" s="507"/>
      <c r="BW17" s="507" t="s">
        <v>167</v>
      </c>
      <c r="BX17" s="801"/>
      <c r="BY17" s="800"/>
      <c r="BZ17" s="800"/>
      <c r="CA17" s="499"/>
      <c r="CB17" s="499" t="s">
        <v>174</v>
      </c>
      <c r="CC17" s="500" t="s">
        <v>175</v>
      </c>
      <c r="CD17" s="800">
        <v>10</v>
      </c>
      <c r="CE17" s="800">
        <v>2017</v>
      </c>
      <c r="CF17" s="800">
        <v>7</v>
      </c>
      <c r="CG17" s="500">
        <v>2017</v>
      </c>
      <c r="CH17" s="500">
        <v>4</v>
      </c>
      <c r="CI17" s="501">
        <v>2017</v>
      </c>
      <c r="CJ17" s="800" t="s">
        <v>167</v>
      </c>
      <c r="CK17" s="800" t="s">
        <v>167</v>
      </c>
      <c r="CL17" s="800" t="s">
        <v>176</v>
      </c>
      <c r="CM17" s="791"/>
      <c r="CN17" s="634">
        <v>720</v>
      </c>
      <c r="CO17" s="634">
        <v>-23481</v>
      </c>
      <c r="CP17" s="633">
        <v>-1957</v>
      </c>
      <c r="CQ17" s="564" t="s">
        <v>177</v>
      </c>
      <c r="CR17" s="241" t="s">
        <v>247</v>
      </c>
      <c r="CS17" s="241">
        <v>0</v>
      </c>
      <c r="CT17" s="241" t="s">
        <v>178</v>
      </c>
      <c r="CU17" s="241" t="s">
        <v>181</v>
      </c>
      <c r="CV17" s="241"/>
      <c r="CZ17" s="94" t="s">
        <v>246</v>
      </c>
      <c r="DA17" s="94">
        <v>6</v>
      </c>
      <c r="DB17" s="94" t="s">
        <v>11</v>
      </c>
      <c r="DF17" s="94" t="s">
        <v>2</v>
      </c>
      <c r="DG17" s="94" t="s">
        <v>0</v>
      </c>
      <c r="DH17" s="94" t="s">
        <v>223</v>
      </c>
      <c r="DI17" s="94" t="s">
        <v>0</v>
      </c>
      <c r="DJ17" s="94">
        <v>2012</v>
      </c>
      <c r="DK17" s="94">
        <v>0</v>
      </c>
      <c r="DL17" s="94" t="s">
        <v>167</v>
      </c>
      <c r="DM17" s="94" t="s">
        <v>2</v>
      </c>
      <c r="DN17" s="94" t="s">
        <v>0</v>
      </c>
      <c r="DO17" s="94" t="s">
        <v>223</v>
      </c>
      <c r="DP17" s="94" t="s">
        <v>0</v>
      </c>
      <c r="DQ17" s="94">
        <v>2012</v>
      </c>
      <c r="DR17" s="94">
        <v>5.76</v>
      </c>
      <c r="DS17" s="94">
        <v>-0.23999999999999966</v>
      </c>
      <c r="DT17" s="94" t="s">
        <v>174</v>
      </c>
    </row>
    <row r="18" spans="1:124" s="94" customFormat="1" ht="22.5" customHeight="1" x14ac:dyDescent="0.2">
      <c r="A18" s="60">
        <v>99</v>
      </c>
      <c r="B18" s="601">
        <v>2</v>
      </c>
      <c r="C18" s="60" t="s">
        <v>165</v>
      </c>
      <c r="D18" s="610" t="s">
        <v>101</v>
      </c>
      <c r="E18" s="60" t="s">
        <v>10</v>
      </c>
      <c r="F18" s="609" t="s">
        <v>26</v>
      </c>
      <c r="G18" s="609" t="s">
        <v>0</v>
      </c>
      <c r="H18" s="609" t="s">
        <v>45</v>
      </c>
      <c r="I18" s="609" t="s">
        <v>0</v>
      </c>
      <c r="J18" s="60" t="s">
        <v>100</v>
      </c>
      <c r="K18" s="60" t="s">
        <v>182</v>
      </c>
      <c r="L18" s="60" t="s">
        <v>18</v>
      </c>
      <c r="M18" s="559" t="s">
        <v>183</v>
      </c>
      <c r="N18" s="600"/>
      <c r="O18" s="608"/>
      <c r="P18" s="607" t="s">
        <v>99</v>
      </c>
      <c r="Q18" s="96" t="s">
        <v>184</v>
      </c>
      <c r="R18" s="96" t="s">
        <v>185</v>
      </c>
      <c r="S18" s="85" t="s">
        <v>17</v>
      </c>
      <c r="T18" s="84" t="s">
        <v>186</v>
      </c>
      <c r="U18" s="99" t="s">
        <v>169</v>
      </c>
      <c r="V18" s="600">
        <v>4</v>
      </c>
      <c r="W18" s="600" t="s">
        <v>0</v>
      </c>
      <c r="X18" s="600">
        <v>8</v>
      </c>
      <c r="Y18" s="96">
        <v>5.42</v>
      </c>
      <c r="Z18" s="600">
        <v>5</v>
      </c>
      <c r="AA18" s="600" t="s">
        <v>0</v>
      </c>
      <c r="AB18" s="600">
        <v>8</v>
      </c>
      <c r="AC18" s="600">
        <v>5.76</v>
      </c>
      <c r="AD18" s="600" t="s">
        <v>2</v>
      </c>
      <c r="AE18" s="600" t="s">
        <v>0</v>
      </c>
      <c r="AF18" s="600" t="s">
        <v>1</v>
      </c>
      <c r="AG18" s="600" t="s">
        <v>0</v>
      </c>
      <c r="AH18" s="600">
        <v>2014</v>
      </c>
      <c r="AI18" s="600"/>
      <c r="AJ18" s="57">
        <v>12</v>
      </c>
      <c r="AK18" s="63">
        <v>3</v>
      </c>
      <c r="AL18" s="600">
        <v>-24180</v>
      </c>
      <c r="AM18" s="600"/>
      <c r="AN18" s="96"/>
      <c r="AO18" s="96">
        <v>4.4000000000000004</v>
      </c>
      <c r="AP18" s="600">
        <v>0.34</v>
      </c>
      <c r="AQ18" s="600"/>
      <c r="AR18" s="62" t="s">
        <v>180</v>
      </c>
      <c r="AS18" s="606">
        <v>26</v>
      </c>
      <c r="AT18" s="604" t="s">
        <v>16</v>
      </c>
      <c r="AU18" s="605">
        <v>27</v>
      </c>
      <c r="AV18" s="604" t="s">
        <v>16</v>
      </c>
      <c r="AW18" s="603">
        <v>12</v>
      </c>
      <c r="AX18" s="73" t="s">
        <v>0</v>
      </c>
      <c r="AY18" s="602">
        <v>2014</v>
      </c>
      <c r="AZ18" s="600"/>
      <c r="BA18" s="600"/>
      <c r="BB18" s="59"/>
      <c r="BC18" s="600">
        <v>12</v>
      </c>
      <c r="BD18" s="59">
        <v>-24180</v>
      </c>
      <c r="BE18" s="518" t="s">
        <v>171</v>
      </c>
      <c r="BF18" s="600"/>
      <c r="BG18" s="60"/>
      <c r="BH18" s="492" t="s">
        <v>15</v>
      </c>
      <c r="BI18" s="501" t="s">
        <v>172</v>
      </c>
      <c r="BJ18" s="799" t="s">
        <v>173</v>
      </c>
      <c r="BK18" s="505">
        <v>24204</v>
      </c>
      <c r="BL18" s="800" t="s">
        <v>187</v>
      </c>
      <c r="BM18" s="501">
        <v>2009</v>
      </c>
      <c r="BN18" s="800" t="s">
        <v>98</v>
      </c>
      <c r="BO18" s="801"/>
      <c r="BP18" s="802"/>
      <c r="BQ18" s="803" t="s">
        <v>167</v>
      </c>
      <c r="BR18" s="507" t="s">
        <v>188</v>
      </c>
      <c r="BS18" s="507">
        <v>1</v>
      </c>
      <c r="BT18" s="507" t="s">
        <v>11</v>
      </c>
      <c r="BU18" s="507"/>
      <c r="BV18" s="507"/>
      <c r="BW18" s="507" t="s">
        <v>167</v>
      </c>
      <c r="BX18" s="801"/>
      <c r="BY18" s="800"/>
      <c r="BZ18" s="800"/>
      <c r="CA18" s="499"/>
      <c r="CB18" s="499" t="s">
        <v>174</v>
      </c>
      <c r="CC18" s="500" t="s">
        <v>175</v>
      </c>
      <c r="CD18" s="800">
        <v>8</v>
      </c>
      <c r="CE18" s="800">
        <v>2018</v>
      </c>
      <c r="CF18" s="800">
        <v>5</v>
      </c>
      <c r="CG18" s="500">
        <v>2018</v>
      </c>
      <c r="CH18" s="500">
        <v>2</v>
      </c>
      <c r="CI18" s="501">
        <v>2018</v>
      </c>
      <c r="CJ18" s="800" t="s">
        <v>167</v>
      </c>
      <c r="CK18" s="800" t="s">
        <v>167</v>
      </c>
      <c r="CL18" s="800" t="s">
        <v>176</v>
      </c>
      <c r="CM18" s="791"/>
      <c r="CN18" s="634">
        <v>660</v>
      </c>
      <c r="CO18" s="634">
        <v>-23551</v>
      </c>
      <c r="CP18" s="633">
        <v>-1963</v>
      </c>
      <c r="CQ18" s="564" t="s">
        <v>177</v>
      </c>
      <c r="CR18" s="241"/>
      <c r="CS18" s="241"/>
      <c r="CT18" s="241" t="s">
        <v>178</v>
      </c>
      <c r="CU18" s="241" t="s">
        <v>181</v>
      </c>
      <c r="CV18" s="241"/>
      <c r="DF18" s="94" t="s">
        <v>2</v>
      </c>
      <c r="DG18" s="94" t="s">
        <v>0</v>
      </c>
      <c r="DH18" s="94" t="s">
        <v>1</v>
      </c>
      <c r="DI18" s="94" t="s">
        <v>0</v>
      </c>
      <c r="DJ18" s="94" t="s">
        <v>11</v>
      </c>
      <c r="DK18" s="94">
        <v>0</v>
      </c>
      <c r="DL18" s="94" t="s">
        <v>167</v>
      </c>
      <c r="DM18" s="94" t="s">
        <v>2</v>
      </c>
      <c r="DN18" s="94" t="s">
        <v>0</v>
      </c>
      <c r="DO18" s="94" t="s">
        <v>1</v>
      </c>
      <c r="DP18" s="94" t="s">
        <v>0</v>
      </c>
      <c r="DQ18" s="94" t="s">
        <v>11</v>
      </c>
      <c r="DR18" s="94">
        <v>4.9800000000000004</v>
      </c>
      <c r="DS18" s="94" t="s">
        <v>167</v>
      </c>
      <c r="DT18" s="94" t="s">
        <v>174</v>
      </c>
    </row>
    <row r="19" spans="1:124" s="94" customFormat="1" ht="24.75" customHeight="1" x14ac:dyDescent="0.2">
      <c r="A19" s="60">
        <v>146</v>
      </c>
      <c r="B19" s="601">
        <v>3</v>
      </c>
      <c r="C19" s="60" t="s">
        <v>165</v>
      </c>
      <c r="D19" s="610" t="s">
        <v>97</v>
      </c>
      <c r="E19" s="60" t="s">
        <v>10</v>
      </c>
      <c r="F19" s="609" t="s">
        <v>1</v>
      </c>
      <c r="G19" s="609" t="s">
        <v>0</v>
      </c>
      <c r="H19" s="609">
        <v>5</v>
      </c>
      <c r="I19" s="609" t="s">
        <v>0</v>
      </c>
      <c r="J19" s="60">
        <v>1982</v>
      </c>
      <c r="K19" s="60" t="e">
        <v>#N/A</v>
      </c>
      <c r="L19" s="60"/>
      <c r="M19" s="559" t="e">
        <v>#N/A</v>
      </c>
      <c r="N19" s="600"/>
      <c r="O19" s="632" t="s">
        <v>95</v>
      </c>
      <c r="P19" s="607" t="s">
        <v>83</v>
      </c>
      <c r="Q19" s="96" t="s">
        <v>166</v>
      </c>
      <c r="R19" s="96" t="s">
        <v>167</v>
      </c>
      <c r="S19" s="85" t="s">
        <v>12</v>
      </c>
      <c r="T19" s="84" t="s">
        <v>98</v>
      </c>
      <c r="U19" s="99" t="s">
        <v>169</v>
      </c>
      <c r="V19" s="600">
        <v>3</v>
      </c>
      <c r="W19" s="600" t="s">
        <v>0</v>
      </c>
      <c r="X19" s="600">
        <v>9</v>
      </c>
      <c r="Y19" s="96">
        <v>3</v>
      </c>
      <c r="Z19" s="600">
        <v>4</v>
      </c>
      <c r="AA19" s="600" t="s">
        <v>0</v>
      </c>
      <c r="AB19" s="600">
        <v>9</v>
      </c>
      <c r="AC19" s="600">
        <v>3.33</v>
      </c>
      <c r="AD19" s="600" t="s">
        <v>2</v>
      </c>
      <c r="AE19" s="600" t="s">
        <v>0</v>
      </c>
      <c r="AF19" s="600" t="s">
        <v>1</v>
      </c>
      <c r="AG19" s="600" t="s">
        <v>0</v>
      </c>
      <c r="AH19" s="600">
        <v>2014</v>
      </c>
      <c r="AI19" s="600"/>
      <c r="AJ19" s="57">
        <v>12</v>
      </c>
      <c r="AK19" s="63">
        <v>3</v>
      </c>
      <c r="AL19" s="600">
        <v>-24180</v>
      </c>
      <c r="AM19" s="600"/>
      <c r="AN19" s="96"/>
      <c r="AO19" s="96">
        <v>2.34</v>
      </c>
      <c r="AP19" s="600">
        <v>0.33</v>
      </c>
      <c r="AQ19" s="600"/>
      <c r="AR19" s="62" t="s">
        <v>180</v>
      </c>
      <c r="AS19" s="606">
        <v>8</v>
      </c>
      <c r="AT19" s="604" t="s">
        <v>16</v>
      </c>
      <c r="AU19" s="605">
        <v>9</v>
      </c>
      <c r="AV19" s="604" t="s">
        <v>16</v>
      </c>
      <c r="AW19" s="603">
        <v>12</v>
      </c>
      <c r="AX19" s="73" t="s">
        <v>0</v>
      </c>
      <c r="AY19" s="602">
        <v>2014</v>
      </c>
      <c r="AZ19" s="600"/>
      <c r="BA19" s="600"/>
      <c r="BB19" s="59"/>
      <c r="BC19" s="600">
        <v>12</v>
      </c>
      <c r="BD19" s="59">
        <v>-24180</v>
      </c>
      <c r="BE19" s="518" t="s">
        <v>171</v>
      </c>
      <c r="BF19" s="600"/>
      <c r="BG19" s="60"/>
      <c r="BH19" s="492" t="s">
        <v>15</v>
      </c>
      <c r="BI19" s="501" t="s">
        <v>172</v>
      </c>
      <c r="BJ19" s="799" t="s">
        <v>173</v>
      </c>
      <c r="BK19" s="505">
        <v>24204</v>
      </c>
      <c r="BL19" s="800" t="s">
        <v>174</v>
      </c>
      <c r="BM19" s="501"/>
      <c r="BN19" s="800"/>
      <c r="BO19" s="801"/>
      <c r="BP19" s="802"/>
      <c r="BQ19" s="803" t="s">
        <v>167</v>
      </c>
      <c r="BR19" s="507" t="s">
        <v>167</v>
      </c>
      <c r="BS19" s="507"/>
      <c r="BT19" s="507"/>
      <c r="BU19" s="507"/>
      <c r="BV19" s="507"/>
      <c r="BW19" s="507" t="s">
        <v>167</v>
      </c>
      <c r="BX19" s="801"/>
      <c r="BY19" s="800"/>
      <c r="BZ19" s="800"/>
      <c r="CA19" s="499"/>
      <c r="CB19" s="499" t="s">
        <v>174</v>
      </c>
      <c r="CC19" s="500" t="s">
        <v>175</v>
      </c>
      <c r="CD19" s="800">
        <v>6</v>
      </c>
      <c r="CE19" s="800">
        <v>2037</v>
      </c>
      <c r="CF19" s="800">
        <v>3</v>
      </c>
      <c r="CG19" s="500">
        <v>2037</v>
      </c>
      <c r="CH19" s="500">
        <v>12</v>
      </c>
      <c r="CI19" s="501">
        <v>2036</v>
      </c>
      <c r="CJ19" s="800" t="s">
        <v>167</v>
      </c>
      <c r="CK19" s="800" t="s">
        <v>167</v>
      </c>
      <c r="CL19" s="800" t="s">
        <v>176</v>
      </c>
      <c r="CM19" s="791"/>
      <c r="CN19" s="634">
        <v>660</v>
      </c>
      <c r="CO19" s="634">
        <v>-23777</v>
      </c>
      <c r="CP19" s="633">
        <v>-1982</v>
      </c>
      <c r="CQ19" s="564" t="s">
        <v>177</v>
      </c>
      <c r="CR19" s="241"/>
      <c r="CS19" s="241"/>
      <c r="CT19" s="241" t="s">
        <v>178</v>
      </c>
      <c r="CU19" s="241" t="s">
        <v>181</v>
      </c>
      <c r="CV19" s="241"/>
      <c r="DE19" s="94" t="s">
        <v>95</v>
      </c>
      <c r="DF19" s="94" t="s">
        <v>2</v>
      </c>
      <c r="DG19" s="94" t="s">
        <v>0</v>
      </c>
      <c r="DH19" s="94" t="s">
        <v>1</v>
      </c>
      <c r="DI19" s="94" t="s">
        <v>0</v>
      </c>
      <c r="DJ19" s="94" t="s">
        <v>11</v>
      </c>
      <c r="DK19" s="94">
        <v>0</v>
      </c>
      <c r="DL19" s="94" t="s">
        <v>167</v>
      </c>
      <c r="DM19" s="94" t="s">
        <v>2</v>
      </c>
      <c r="DN19" s="94" t="s">
        <v>0</v>
      </c>
      <c r="DO19" s="94" t="s">
        <v>1</v>
      </c>
      <c r="DP19" s="94" t="s">
        <v>0</v>
      </c>
      <c r="DQ19" s="94" t="s">
        <v>11</v>
      </c>
      <c r="DS19" s="94" t="s">
        <v>167</v>
      </c>
      <c r="DT19" s="94" t="s">
        <v>174</v>
      </c>
    </row>
    <row r="20" spans="1:124" s="94" customFormat="1" ht="31.5" customHeight="1" x14ac:dyDescent="0.2">
      <c r="A20" s="60">
        <v>149</v>
      </c>
      <c r="B20" s="601">
        <v>4</v>
      </c>
      <c r="C20" s="60" t="s">
        <v>165</v>
      </c>
      <c r="D20" s="610" t="s">
        <v>245</v>
      </c>
      <c r="E20" s="60" t="s">
        <v>10</v>
      </c>
      <c r="F20" s="609" t="s">
        <v>14</v>
      </c>
      <c r="G20" s="609" t="s">
        <v>0</v>
      </c>
      <c r="H20" s="609" t="s">
        <v>1</v>
      </c>
      <c r="I20" s="609" t="s">
        <v>0</v>
      </c>
      <c r="J20" s="60">
        <v>1971</v>
      </c>
      <c r="K20" s="60" t="e">
        <v>#N/A</v>
      </c>
      <c r="L20" s="60"/>
      <c r="M20" s="559" t="e">
        <v>#N/A</v>
      </c>
      <c r="N20" s="600"/>
      <c r="O20" s="632" t="s">
        <v>95</v>
      </c>
      <c r="P20" s="607" t="s">
        <v>83</v>
      </c>
      <c r="Q20" s="96" t="s">
        <v>184</v>
      </c>
      <c r="R20" s="96" t="s">
        <v>185</v>
      </c>
      <c r="S20" s="85" t="s">
        <v>17</v>
      </c>
      <c r="T20" s="84" t="s">
        <v>186</v>
      </c>
      <c r="U20" s="99" t="s">
        <v>169</v>
      </c>
      <c r="V20" s="600">
        <v>1</v>
      </c>
      <c r="W20" s="600" t="s">
        <v>0</v>
      </c>
      <c r="X20" s="600">
        <v>8</v>
      </c>
      <c r="Y20" s="96">
        <v>4.4000000000000004</v>
      </c>
      <c r="Z20" s="600">
        <v>2</v>
      </c>
      <c r="AA20" s="600" t="s">
        <v>0</v>
      </c>
      <c r="AB20" s="600">
        <v>8</v>
      </c>
      <c r="AC20" s="600">
        <v>4.74</v>
      </c>
      <c r="AD20" s="600" t="s">
        <v>2</v>
      </c>
      <c r="AE20" s="600" t="s">
        <v>0</v>
      </c>
      <c r="AF20" s="600" t="s">
        <v>2</v>
      </c>
      <c r="AG20" s="600" t="s">
        <v>0</v>
      </c>
      <c r="AH20" s="600">
        <v>2014</v>
      </c>
      <c r="AI20" s="600"/>
      <c r="AJ20" s="57">
        <v>1</v>
      </c>
      <c r="AK20" s="63">
        <v>3</v>
      </c>
      <c r="AL20" s="600">
        <v>-24169</v>
      </c>
      <c r="AM20" s="600"/>
      <c r="AN20" s="96"/>
      <c r="AO20" s="96">
        <v>4.4000000000000004</v>
      </c>
      <c r="AP20" s="600">
        <v>0.34</v>
      </c>
      <c r="AQ20" s="600"/>
      <c r="AR20" s="62" t="s">
        <v>180</v>
      </c>
      <c r="AS20" s="606">
        <v>17</v>
      </c>
      <c r="AT20" s="604" t="s">
        <v>16</v>
      </c>
      <c r="AU20" s="605">
        <v>18</v>
      </c>
      <c r="AV20" s="604" t="s">
        <v>16</v>
      </c>
      <c r="AW20" s="603">
        <v>12</v>
      </c>
      <c r="AX20" s="73" t="s">
        <v>0</v>
      </c>
      <c r="AY20" s="602">
        <v>2014</v>
      </c>
      <c r="AZ20" s="600"/>
      <c r="BA20" s="600"/>
      <c r="BB20" s="59"/>
      <c r="BC20" s="600">
        <v>12</v>
      </c>
      <c r="BD20" s="59">
        <v>-24180</v>
      </c>
      <c r="BE20" s="518" t="s">
        <v>171</v>
      </c>
      <c r="BF20" s="600"/>
      <c r="BG20" s="60"/>
      <c r="BH20" s="492" t="s">
        <v>15</v>
      </c>
      <c r="BI20" s="501" t="s">
        <v>172</v>
      </c>
      <c r="BJ20" s="799" t="s">
        <v>173</v>
      </c>
      <c r="BK20" s="505">
        <v>24193</v>
      </c>
      <c r="BL20" s="800" t="s">
        <v>174</v>
      </c>
      <c r="BM20" s="501"/>
      <c r="BN20" s="800"/>
      <c r="BO20" s="801"/>
      <c r="BP20" s="802"/>
      <c r="BQ20" s="803" t="s">
        <v>167</v>
      </c>
      <c r="BR20" s="507" t="s">
        <v>188</v>
      </c>
      <c r="BS20" s="507">
        <v>1</v>
      </c>
      <c r="BT20" s="507" t="s">
        <v>11</v>
      </c>
      <c r="BU20" s="507"/>
      <c r="BV20" s="507"/>
      <c r="BW20" s="507" t="s">
        <v>167</v>
      </c>
      <c r="BX20" s="801"/>
      <c r="BY20" s="800"/>
      <c r="BZ20" s="800"/>
      <c r="CA20" s="499"/>
      <c r="CB20" s="499" t="s">
        <v>174</v>
      </c>
      <c r="CC20" s="500" t="s">
        <v>175</v>
      </c>
      <c r="CD20" s="800">
        <v>1</v>
      </c>
      <c r="CE20" s="800">
        <v>2027</v>
      </c>
      <c r="CF20" s="800">
        <v>10</v>
      </c>
      <c r="CG20" s="500">
        <v>2026</v>
      </c>
      <c r="CH20" s="500">
        <v>7</v>
      </c>
      <c r="CI20" s="501">
        <v>2026</v>
      </c>
      <c r="CJ20" s="800" t="s">
        <v>167</v>
      </c>
      <c r="CK20" s="800" t="s">
        <v>167</v>
      </c>
      <c r="CL20" s="800" t="s">
        <v>176</v>
      </c>
      <c r="CM20" s="791"/>
      <c r="CN20" s="634">
        <v>660</v>
      </c>
      <c r="CO20" s="634">
        <v>-23652</v>
      </c>
      <c r="CP20" s="633">
        <v>-1971</v>
      </c>
      <c r="CQ20" s="564" t="s">
        <v>177</v>
      </c>
      <c r="CR20" s="241"/>
      <c r="CS20" s="241"/>
      <c r="CT20" s="241" t="s">
        <v>178</v>
      </c>
      <c r="CU20" s="241" t="s">
        <v>181</v>
      </c>
      <c r="CV20" s="241"/>
      <c r="DE20" s="94" t="s">
        <v>95</v>
      </c>
      <c r="DF20" s="94" t="s">
        <v>2</v>
      </c>
      <c r="DG20" s="94" t="s">
        <v>0</v>
      </c>
      <c r="DH20" s="94" t="s">
        <v>2</v>
      </c>
      <c r="DI20" s="94" t="s">
        <v>0</v>
      </c>
      <c r="DJ20" s="94">
        <v>2014</v>
      </c>
      <c r="DK20" s="94">
        <v>0</v>
      </c>
      <c r="DL20" s="94" t="s">
        <v>167</v>
      </c>
      <c r="DM20" s="94" t="s">
        <v>2</v>
      </c>
      <c r="DN20" s="94" t="s">
        <v>0</v>
      </c>
      <c r="DO20" s="94" t="s">
        <v>2</v>
      </c>
      <c r="DP20" s="94" t="s">
        <v>0</v>
      </c>
      <c r="DQ20" s="94">
        <v>2014</v>
      </c>
      <c r="DR20" s="94">
        <v>3.66</v>
      </c>
      <c r="DS20" s="94" t="s">
        <v>167</v>
      </c>
      <c r="DT20" s="94" t="s">
        <v>174</v>
      </c>
    </row>
    <row r="21" spans="1:124" s="94" customFormat="1" ht="21" customHeight="1" x14ac:dyDescent="0.2">
      <c r="A21" s="60">
        <v>165</v>
      </c>
      <c r="B21" s="601">
        <v>5</v>
      </c>
      <c r="C21" s="60" t="s">
        <v>165</v>
      </c>
      <c r="D21" s="610" t="s">
        <v>244</v>
      </c>
      <c r="E21" s="60" t="s">
        <v>10</v>
      </c>
      <c r="F21" s="609" t="s">
        <v>66</v>
      </c>
      <c r="G21" s="609" t="s">
        <v>0</v>
      </c>
      <c r="H21" s="609" t="s">
        <v>1</v>
      </c>
      <c r="I21" s="609" t="s">
        <v>0</v>
      </c>
      <c r="J21" s="60">
        <v>1976</v>
      </c>
      <c r="K21" s="60" t="e">
        <v>#N/A</v>
      </c>
      <c r="L21" s="60"/>
      <c r="M21" s="559" t="e">
        <v>#N/A</v>
      </c>
      <c r="N21" s="600"/>
      <c r="O21" s="632" t="s">
        <v>82</v>
      </c>
      <c r="P21" s="607" t="s">
        <v>83</v>
      </c>
      <c r="Q21" s="96" t="s">
        <v>184</v>
      </c>
      <c r="R21" s="96" t="s">
        <v>185</v>
      </c>
      <c r="S21" s="85" t="s">
        <v>17</v>
      </c>
      <c r="T21" s="84" t="s">
        <v>186</v>
      </c>
      <c r="U21" s="99" t="s">
        <v>169</v>
      </c>
      <c r="V21" s="600">
        <v>0</v>
      </c>
      <c r="W21" s="600" t="s">
        <v>0</v>
      </c>
      <c r="X21" s="600">
        <v>8</v>
      </c>
      <c r="Y21" s="96">
        <v>4.0600000000000005</v>
      </c>
      <c r="Z21" s="600">
        <v>1</v>
      </c>
      <c r="AA21" s="600" t="s">
        <v>0</v>
      </c>
      <c r="AB21" s="600">
        <v>8</v>
      </c>
      <c r="AC21" s="600">
        <v>4.4000000000000004</v>
      </c>
      <c r="AD21" s="600" t="s">
        <v>2</v>
      </c>
      <c r="AE21" s="600" t="s">
        <v>0</v>
      </c>
      <c r="AF21" s="600" t="s">
        <v>45</v>
      </c>
      <c r="AG21" s="600" t="s">
        <v>0</v>
      </c>
      <c r="AH21" s="600">
        <v>2012</v>
      </c>
      <c r="AI21" s="600"/>
      <c r="AJ21" s="57"/>
      <c r="AK21" s="63">
        <v>3</v>
      </c>
      <c r="AL21" s="600">
        <v>-24151</v>
      </c>
      <c r="AM21" s="600"/>
      <c r="AN21" s="96"/>
      <c r="AO21" s="96">
        <v>4.4000000000000004</v>
      </c>
      <c r="AP21" s="600">
        <v>0.34</v>
      </c>
      <c r="AQ21" s="600"/>
      <c r="AR21" s="62" t="s">
        <v>180</v>
      </c>
      <c r="AS21" s="606">
        <v>11</v>
      </c>
      <c r="AT21" s="604" t="s">
        <v>16</v>
      </c>
      <c r="AU21" s="605">
        <v>12</v>
      </c>
      <c r="AV21" s="604" t="s">
        <v>16</v>
      </c>
      <c r="AW21" s="603">
        <v>12</v>
      </c>
      <c r="AX21" s="73" t="s">
        <v>0</v>
      </c>
      <c r="AY21" s="602">
        <v>2014</v>
      </c>
      <c r="AZ21" s="600"/>
      <c r="BA21" s="600"/>
      <c r="BB21" s="59"/>
      <c r="BC21" s="600">
        <v>12</v>
      </c>
      <c r="BD21" s="59">
        <v>-24180</v>
      </c>
      <c r="BE21" s="518" t="s">
        <v>171</v>
      </c>
      <c r="BF21" s="600"/>
      <c r="BG21" s="60"/>
      <c r="BH21" s="492" t="s">
        <v>15</v>
      </c>
      <c r="BI21" s="501" t="s">
        <v>172</v>
      </c>
      <c r="BJ21" s="799" t="s">
        <v>173</v>
      </c>
      <c r="BK21" s="505">
        <v>24175</v>
      </c>
      <c r="BL21" s="800" t="s">
        <v>174</v>
      </c>
      <c r="BM21" s="501"/>
      <c r="BN21" s="800"/>
      <c r="BO21" s="801"/>
      <c r="BP21" s="802"/>
      <c r="BQ21" s="803" t="s">
        <v>167</v>
      </c>
      <c r="BR21" s="507" t="s">
        <v>188</v>
      </c>
      <c r="BS21" s="507">
        <v>7</v>
      </c>
      <c r="BT21" s="507">
        <v>2012</v>
      </c>
      <c r="BU21" s="507"/>
      <c r="BV21" s="507"/>
      <c r="BW21" s="507" t="s">
        <v>167</v>
      </c>
      <c r="BX21" s="801"/>
      <c r="BY21" s="800"/>
      <c r="BZ21" s="800"/>
      <c r="CA21" s="499"/>
      <c r="CB21" s="499" t="s">
        <v>174</v>
      </c>
      <c r="CC21" s="500" t="s">
        <v>175</v>
      </c>
      <c r="CD21" s="800">
        <v>1</v>
      </c>
      <c r="CE21" s="800">
        <v>2032</v>
      </c>
      <c r="CF21" s="800">
        <v>10</v>
      </c>
      <c r="CG21" s="500">
        <v>2031</v>
      </c>
      <c r="CH21" s="500">
        <v>7</v>
      </c>
      <c r="CI21" s="501">
        <v>2031</v>
      </c>
      <c r="CJ21" s="800" t="s">
        <v>167</v>
      </c>
      <c r="CK21" s="800" t="s">
        <v>167</v>
      </c>
      <c r="CL21" s="800" t="s">
        <v>176</v>
      </c>
      <c r="CM21" s="791"/>
      <c r="CN21" s="634">
        <v>660</v>
      </c>
      <c r="CO21" s="634">
        <v>-23712</v>
      </c>
      <c r="CP21" s="633">
        <v>-1976</v>
      </c>
      <c r="CQ21" s="564" t="s">
        <v>177</v>
      </c>
      <c r="CR21" s="241"/>
      <c r="CS21" s="241"/>
      <c r="CT21" s="241" t="s">
        <v>178</v>
      </c>
      <c r="CU21" s="241" t="s">
        <v>181</v>
      </c>
      <c r="CV21" s="241"/>
      <c r="DE21" s="94" t="s">
        <v>82</v>
      </c>
      <c r="DF21" s="94" t="s">
        <v>2</v>
      </c>
      <c r="DG21" s="94" t="s">
        <v>0</v>
      </c>
      <c r="DH21" s="94" t="s">
        <v>45</v>
      </c>
      <c r="DI21" s="94" t="s">
        <v>0</v>
      </c>
      <c r="DJ21" s="94">
        <v>2012</v>
      </c>
      <c r="DK21" s="94">
        <v>0</v>
      </c>
      <c r="DL21" s="94" t="s">
        <v>167</v>
      </c>
      <c r="DM21" s="94" t="s">
        <v>2</v>
      </c>
      <c r="DN21" s="94" t="s">
        <v>0</v>
      </c>
      <c r="DO21" s="94" t="s">
        <v>45</v>
      </c>
      <c r="DP21" s="94" t="s">
        <v>0</v>
      </c>
      <c r="DQ21" s="94">
        <v>2012</v>
      </c>
      <c r="DR21" s="94">
        <v>3.99</v>
      </c>
      <c r="DS21" s="94">
        <v>-0.24999999999999989</v>
      </c>
      <c r="DT21" s="94" t="s">
        <v>174</v>
      </c>
    </row>
    <row r="22" spans="1:124" s="94" customFormat="1" ht="21.75" customHeight="1" x14ac:dyDescent="0.2">
      <c r="A22" s="60">
        <v>167</v>
      </c>
      <c r="B22" s="601">
        <v>6</v>
      </c>
      <c r="C22" s="60" t="s">
        <v>190</v>
      </c>
      <c r="D22" s="610" t="s">
        <v>87</v>
      </c>
      <c r="E22" s="60" t="s">
        <v>20</v>
      </c>
      <c r="F22" s="609" t="s">
        <v>86</v>
      </c>
      <c r="G22" s="609" t="s">
        <v>0</v>
      </c>
      <c r="H22" s="609" t="s">
        <v>8</v>
      </c>
      <c r="I22" s="609" t="s">
        <v>0</v>
      </c>
      <c r="J22" s="60" t="s">
        <v>85</v>
      </c>
      <c r="K22" s="60" t="s">
        <v>182</v>
      </c>
      <c r="L22" s="60" t="s">
        <v>84</v>
      </c>
      <c r="M22" s="559" t="s">
        <v>191</v>
      </c>
      <c r="N22" s="600"/>
      <c r="O22" s="632" t="s">
        <v>82</v>
      </c>
      <c r="P22" s="607" t="s">
        <v>83</v>
      </c>
      <c r="Q22" s="96" t="s">
        <v>184</v>
      </c>
      <c r="R22" s="96" t="s">
        <v>185</v>
      </c>
      <c r="S22" s="85" t="s">
        <v>17</v>
      </c>
      <c r="T22" s="84" t="s">
        <v>186</v>
      </c>
      <c r="U22" s="99" t="s">
        <v>169</v>
      </c>
      <c r="V22" s="600">
        <v>7</v>
      </c>
      <c r="W22" s="600" t="s">
        <v>0</v>
      </c>
      <c r="X22" s="600">
        <v>8</v>
      </c>
      <c r="Y22" s="96">
        <v>6.44</v>
      </c>
      <c r="Z22" s="600">
        <v>8</v>
      </c>
      <c r="AA22" s="600" t="s">
        <v>0</v>
      </c>
      <c r="AB22" s="600">
        <v>8</v>
      </c>
      <c r="AC22" s="600">
        <v>6.78</v>
      </c>
      <c r="AD22" s="600" t="s">
        <v>2</v>
      </c>
      <c r="AE22" s="600" t="s">
        <v>0</v>
      </c>
      <c r="AF22" s="600" t="s">
        <v>1</v>
      </c>
      <c r="AG22" s="600" t="s">
        <v>0</v>
      </c>
      <c r="AH22" s="600">
        <v>2014</v>
      </c>
      <c r="AI22" s="600"/>
      <c r="AJ22" s="57">
        <v>12</v>
      </c>
      <c r="AK22" s="63">
        <v>3</v>
      </c>
      <c r="AL22" s="600">
        <v>-24180</v>
      </c>
      <c r="AM22" s="600"/>
      <c r="AN22" s="96"/>
      <c r="AO22" s="96">
        <v>4.4000000000000004</v>
      </c>
      <c r="AP22" s="600">
        <v>0.34</v>
      </c>
      <c r="AQ22" s="600"/>
      <c r="AR22" s="62" t="s">
        <v>180</v>
      </c>
      <c r="AS22" s="606">
        <v>17</v>
      </c>
      <c r="AT22" s="604" t="s">
        <v>16</v>
      </c>
      <c r="AU22" s="605">
        <v>18</v>
      </c>
      <c r="AV22" s="604" t="s">
        <v>16</v>
      </c>
      <c r="AW22" s="603">
        <v>12</v>
      </c>
      <c r="AX22" s="73" t="s">
        <v>0</v>
      </c>
      <c r="AY22" s="602">
        <v>2014</v>
      </c>
      <c r="AZ22" s="600"/>
      <c r="BA22" s="600"/>
      <c r="BB22" s="59"/>
      <c r="BC22" s="600">
        <v>12</v>
      </c>
      <c r="BD22" s="59">
        <v>-24180</v>
      </c>
      <c r="BE22" s="518" t="s">
        <v>171</v>
      </c>
      <c r="BF22" s="600"/>
      <c r="BG22" s="60"/>
      <c r="BH22" s="492" t="s">
        <v>15</v>
      </c>
      <c r="BI22" s="501" t="s">
        <v>172</v>
      </c>
      <c r="BJ22" s="799" t="s">
        <v>173</v>
      </c>
      <c r="BK22" s="505">
        <v>24204</v>
      </c>
      <c r="BL22" s="800" t="s">
        <v>174</v>
      </c>
      <c r="BM22" s="501"/>
      <c r="BN22" s="800"/>
      <c r="BO22" s="801"/>
      <c r="BP22" s="802"/>
      <c r="BQ22" s="803" t="s">
        <v>167</v>
      </c>
      <c r="BR22" s="507" t="s">
        <v>167</v>
      </c>
      <c r="BS22" s="507"/>
      <c r="BT22" s="507"/>
      <c r="BU22" s="507"/>
      <c r="BV22" s="507"/>
      <c r="BW22" s="507" t="s">
        <v>167</v>
      </c>
      <c r="BX22" s="801"/>
      <c r="BY22" s="800"/>
      <c r="BZ22" s="800"/>
      <c r="CA22" s="499"/>
      <c r="CB22" s="499" t="s">
        <v>174</v>
      </c>
      <c r="CC22" s="500" t="s">
        <v>175</v>
      </c>
      <c r="CD22" s="800">
        <v>9</v>
      </c>
      <c r="CE22" s="800">
        <v>2017</v>
      </c>
      <c r="CF22" s="800">
        <v>6</v>
      </c>
      <c r="CG22" s="500">
        <v>2017</v>
      </c>
      <c r="CH22" s="500">
        <v>3</v>
      </c>
      <c r="CI22" s="501">
        <v>2017</v>
      </c>
      <c r="CJ22" s="800" t="s">
        <v>167</v>
      </c>
      <c r="CK22" s="800" t="s">
        <v>167</v>
      </c>
      <c r="CL22" s="800" t="s">
        <v>176</v>
      </c>
      <c r="CM22" s="791"/>
      <c r="CN22" s="634">
        <v>720</v>
      </c>
      <c r="CO22" s="634">
        <v>-23480</v>
      </c>
      <c r="CP22" s="633">
        <v>-1957</v>
      </c>
      <c r="CQ22" s="564" t="s">
        <v>177</v>
      </c>
      <c r="CR22" s="241"/>
      <c r="CS22" s="241"/>
      <c r="CT22" s="241" t="s">
        <v>178</v>
      </c>
      <c r="CU22" s="241" t="s">
        <v>181</v>
      </c>
      <c r="CV22" s="241"/>
      <c r="DE22" s="94" t="s">
        <v>82</v>
      </c>
      <c r="DF22" s="94" t="s">
        <v>2</v>
      </c>
      <c r="DG22" s="94" t="s">
        <v>0</v>
      </c>
      <c r="DH22" s="94" t="s">
        <v>1</v>
      </c>
      <c r="DI22" s="94" t="s">
        <v>0</v>
      </c>
      <c r="DJ22" s="94" t="s">
        <v>11</v>
      </c>
      <c r="DK22" s="94">
        <v>0</v>
      </c>
      <c r="DL22" s="94" t="s">
        <v>167</v>
      </c>
      <c r="DM22" s="94" t="s">
        <v>2</v>
      </c>
      <c r="DN22" s="94" t="s">
        <v>0</v>
      </c>
      <c r="DO22" s="94" t="s">
        <v>1</v>
      </c>
      <c r="DP22" s="94" t="s">
        <v>0</v>
      </c>
      <c r="DQ22" s="94" t="s">
        <v>11</v>
      </c>
      <c r="DS22" s="94" t="s">
        <v>167</v>
      </c>
      <c r="DT22" s="94" t="s">
        <v>174</v>
      </c>
    </row>
    <row r="23" spans="1:124" s="241" customFormat="1" ht="23.25" customHeight="1" x14ac:dyDescent="0.2">
      <c r="A23" s="251">
        <v>192</v>
      </c>
      <c r="B23" s="635">
        <v>7</v>
      </c>
      <c r="C23" s="251" t="s">
        <v>165</v>
      </c>
      <c r="D23" s="644" t="s">
        <v>243</v>
      </c>
      <c r="E23" s="251" t="s">
        <v>10</v>
      </c>
      <c r="F23" s="643" t="s">
        <v>242</v>
      </c>
      <c r="G23" s="643" t="s">
        <v>0</v>
      </c>
      <c r="H23" s="643" t="s">
        <v>22</v>
      </c>
      <c r="I23" s="643" t="s">
        <v>0</v>
      </c>
      <c r="J23" s="251" t="s">
        <v>241</v>
      </c>
      <c r="K23" s="251" t="s">
        <v>182</v>
      </c>
      <c r="L23" s="251" t="s">
        <v>84</v>
      </c>
      <c r="M23" s="564" t="s">
        <v>191</v>
      </c>
      <c r="N23" s="633"/>
      <c r="O23" s="642" t="s">
        <v>239</v>
      </c>
      <c r="P23" s="641" t="s">
        <v>240</v>
      </c>
      <c r="Q23" s="245" t="s">
        <v>166</v>
      </c>
      <c r="R23" s="245" t="s">
        <v>167</v>
      </c>
      <c r="S23" s="272" t="s">
        <v>12</v>
      </c>
      <c r="T23" s="271" t="s">
        <v>98</v>
      </c>
      <c r="U23" s="253" t="s">
        <v>169</v>
      </c>
      <c r="V23" s="633">
        <v>4</v>
      </c>
      <c r="W23" s="633" t="s">
        <v>0</v>
      </c>
      <c r="X23" s="633">
        <v>9</v>
      </c>
      <c r="Y23" s="245">
        <v>3.33</v>
      </c>
      <c r="Z23" s="633">
        <v>5</v>
      </c>
      <c r="AA23" s="633" t="s">
        <v>0</v>
      </c>
      <c r="AB23" s="633">
        <v>9</v>
      </c>
      <c r="AC23" s="633">
        <v>3.66</v>
      </c>
      <c r="AD23" s="633" t="s">
        <v>2</v>
      </c>
      <c r="AE23" s="633" t="s">
        <v>0</v>
      </c>
      <c r="AF23" s="633" t="s">
        <v>13</v>
      </c>
      <c r="AG23" s="633" t="s">
        <v>0</v>
      </c>
      <c r="AH23" s="633">
        <v>2012</v>
      </c>
      <c r="AI23" s="633"/>
      <c r="AJ23" s="248"/>
      <c r="AK23" s="244">
        <v>3</v>
      </c>
      <c r="AL23" s="633">
        <v>-24154</v>
      </c>
      <c r="AM23" s="633"/>
      <c r="AN23" s="245"/>
      <c r="AO23" s="245">
        <v>2.34</v>
      </c>
      <c r="AP23" s="633">
        <v>0.33</v>
      </c>
      <c r="AQ23" s="633"/>
      <c r="AR23" s="252" t="s">
        <v>180</v>
      </c>
      <c r="AS23" s="640">
        <v>12</v>
      </c>
      <c r="AT23" s="638" t="s">
        <v>16</v>
      </c>
      <c r="AU23" s="639">
        <v>13</v>
      </c>
      <c r="AV23" s="638" t="s">
        <v>16</v>
      </c>
      <c r="AW23" s="637">
        <v>12</v>
      </c>
      <c r="AX23" s="260" t="s">
        <v>0</v>
      </c>
      <c r="AY23" s="636">
        <v>2014</v>
      </c>
      <c r="AZ23" s="633"/>
      <c r="BA23" s="633"/>
      <c r="BB23" s="250"/>
      <c r="BC23" s="633">
        <v>12</v>
      </c>
      <c r="BD23" s="250">
        <v>-24180</v>
      </c>
      <c r="BE23" s="249" t="s">
        <v>171</v>
      </c>
      <c r="BF23" s="633"/>
      <c r="BG23" s="251"/>
      <c r="BH23" s="501" t="s">
        <v>15</v>
      </c>
      <c r="BI23" s="501" t="s">
        <v>172</v>
      </c>
      <c r="BJ23" s="799" t="s">
        <v>173</v>
      </c>
      <c r="BK23" s="505">
        <v>24178</v>
      </c>
      <c r="BL23" s="800" t="s">
        <v>187</v>
      </c>
      <c r="BM23" s="501">
        <v>2012</v>
      </c>
      <c r="BN23" s="800" t="s">
        <v>98</v>
      </c>
      <c r="BO23" s="801"/>
      <c r="BP23" s="802"/>
      <c r="BQ23" s="803" t="s">
        <v>277</v>
      </c>
      <c r="BR23" s="507" t="s">
        <v>167</v>
      </c>
      <c r="BS23" s="507"/>
      <c r="BT23" s="507"/>
      <c r="BU23" s="507"/>
      <c r="BV23" s="507"/>
      <c r="BW23" s="507" t="s">
        <v>167</v>
      </c>
      <c r="BX23" s="801"/>
      <c r="BY23" s="800"/>
      <c r="BZ23" s="800"/>
      <c r="CA23" s="499"/>
      <c r="CB23" s="499" t="s">
        <v>174</v>
      </c>
      <c r="CC23" s="500" t="s">
        <v>175</v>
      </c>
      <c r="CD23" s="800">
        <v>7</v>
      </c>
      <c r="CE23" s="800">
        <v>2030</v>
      </c>
      <c r="CF23" s="800">
        <v>4</v>
      </c>
      <c r="CG23" s="500">
        <v>2030</v>
      </c>
      <c r="CH23" s="500">
        <v>1</v>
      </c>
      <c r="CI23" s="501">
        <v>2030</v>
      </c>
      <c r="CJ23" s="800" t="s">
        <v>167</v>
      </c>
      <c r="CK23" s="800" t="s">
        <v>167</v>
      </c>
      <c r="CL23" s="800" t="s">
        <v>176</v>
      </c>
      <c r="CM23" s="791"/>
      <c r="CN23" s="634">
        <v>660</v>
      </c>
      <c r="CO23" s="634">
        <v>-23694</v>
      </c>
      <c r="CP23" s="633">
        <v>-1975</v>
      </c>
      <c r="CQ23" s="564" t="s">
        <v>177</v>
      </c>
      <c r="CT23" s="241" t="s">
        <v>178</v>
      </c>
      <c r="CU23" s="241" t="s">
        <v>181</v>
      </c>
      <c r="DE23" s="241" t="s">
        <v>239</v>
      </c>
      <c r="DF23" s="241" t="s">
        <v>2</v>
      </c>
      <c r="DG23" s="241" t="s">
        <v>0</v>
      </c>
      <c r="DH23" s="241" t="s">
        <v>13</v>
      </c>
      <c r="DI23" s="241" t="s">
        <v>0</v>
      </c>
      <c r="DJ23" s="241">
        <v>2012</v>
      </c>
      <c r="DK23" s="241">
        <v>0</v>
      </c>
      <c r="DL23" s="241" t="s">
        <v>167</v>
      </c>
      <c r="DM23" s="241" t="s">
        <v>2</v>
      </c>
      <c r="DN23" s="241" t="s">
        <v>0</v>
      </c>
      <c r="DO23" s="241" t="s">
        <v>13</v>
      </c>
      <c r="DP23" s="241" t="s">
        <v>0</v>
      </c>
      <c r="DQ23" s="241">
        <v>2012</v>
      </c>
      <c r="DS23" s="241" t="s">
        <v>167</v>
      </c>
      <c r="DT23" s="241" t="s">
        <v>174</v>
      </c>
    </row>
    <row r="24" spans="1:124" s="94" customFormat="1" ht="21.75" customHeight="1" x14ac:dyDescent="0.2">
      <c r="A24" s="60">
        <v>205</v>
      </c>
      <c r="B24" s="601">
        <v>8</v>
      </c>
      <c r="C24" s="60" t="s">
        <v>190</v>
      </c>
      <c r="D24" s="610" t="s">
        <v>238</v>
      </c>
      <c r="E24" s="60" t="s">
        <v>20</v>
      </c>
      <c r="F24" s="609" t="s">
        <v>54</v>
      </c>
      <c r="G24" s="609" t="s">
        <v>0</v>
      </c>
      <c r="H24" s="609" t="s">
        <v>49</v>
      </c>
      <c r="I24" s="609" t="s">
        <v>0</v>
      </c>
      <c r="J24" s="60">
        <v>1949</v>
      </c>
      <c r="K24" s="60" t="e">
        <v>#N/A</v>
      </c>
      <c r="L24" s="60"/>
      <c r="M24" s="559" t="e">
        <v>#N/A</v>
      </c>
      <c r="N24" s="600"/>
      <c r="O24" s="632" t="s">
        <v>237</v>
      </c>
      <c r="P24" s="607" t="s">
        <v>80</v>
      </c>
      <c r="Q24" s="96" t="s">
        <v>184</v>
      </c>
      <c r="R24" s="96" t="s">
        <v>185</v>
      </c>
      <c r="S24" s="85" t="s">
        <v>17</v>
      </c>
      <c r="T24" s="84" t="s">
        <v>186</v>
      </c>
      <c r="U24" s="99" t="s">
        <v>169</v>
      </c>
      <c r="V24" s="600">
        <v>6</v>
      </c>
      <c r="W24" s="600" t="s">
        <v>0</v>
      </c>
      <c r="X24" s="600">
        <v>8</v>
      </c>
      <c r="Y24" s="96">
        <v>6.1000000000000005</v>
      </c>
      <c r="Z24" s="600">
        <v>7</v>
      </c>
      <c r="AA24" s="600" t="s">
        <v>0</v>
      </c>
      <c r="AB24" s="600">
        <v>8</v>
      </c>
      <c r="AC24" s="600">
        <v>6.44</v>
      </c>
      <c r="AD24" s="600" t="s">
        <v>2</v>
      </c>
      <c r="AE24" s="600" t="s">
        <v>0</v>
      </c>
      <c r="AF24" s="600" t="s">
        <v>2</v>
      </c>
      <c r="AG24" s="600" t="s">
        <v>0</v>
      </c>
      <c r="AH24" s="600">
        <v>2012</v>
      </c>
      <c r="AI24" s="600"/>
      <c r="AJ24" s="57"/>
      <c r="AK24" s="63">
        <v>3</v>
      </c>
      <c r="AL24" s="600">
        <v>-24145</v>
      </c>
      <c r="AM24" s="600"/>
      <c r="AN24" s="96"/>
      <c r="AO24" s="96">
        <v>4.4000000000000004</v>
      </c>
      <c r="AP24" s="600">
        <v>0.34</v>
      </c>
      <c r="AQ24" s="600"/>
      <c r="AR24" s="62" t="s">
        <v>180</v>
      </c>
      <c r="AS24" s="606">
        <v>29</v>
      </c>
      <c r="AT24" s="604" t="s">
        <v>16</v>
      </c>
      <c r="AU24" s="605">
        <v>30</v>
      </c>
      <c r="AV24" s="604" t="s">
        <v>16</v>
      </c>
      <c r="AW24" s="603">
        <v>12</v>
      </c>
      <c r="AX24" s="73" t="s">
        <v>0</v>
      </c>
      <c r="AY24" s="602">
        <v>2014</v>
      </c>
      <c r="AZ24" s="600"/>
      <c r="BA24" s="600"/>
      <c r="BB24" s="59"/>
      <c r="BC24" s="600">
        <v>12</v>
      </c>
      <c r="BD24" s="59">
        <v>-24180</v>
      </c>
      <c r="BE24" s="518" t="s">
        <v>171</v>
      </c>
      <c r="BF24" s="600"/>
      <c r="BG24" s="60"/>
      <c r="BH24" s="492" t="s">
        <v>15</v>
      </c>
      <c r="BI24" s="501" t="s">
        <v>172</v>
      </c>
      <c r="BJ24" s="799" t="s">
        <v>173</v>
      </c>
      <c r="BK24" s="505">
        <v>24169</v>
      </c>
      <c r="BL24" s="800" t="s">
        <v>187</v>
      </c>
      <c r="BM24" s="501">
        <v>2012</v>
      </c>
      <c r="BN24" s="800" t="s">
        <v>186</v>
      </c>
      <c r="BO24" s="801"/>
      <c r="BP24" s="802"/>
      <c r="BQ24" s="803" t="s">
        <v>277</v>
      </c>
      <c r="BR24" s="507" t="s">
        <v>167</v>
      </c>
      <c r="BS24" s="507"/>
      <c r="BT24" s="507"/>
      <c r="BU24" s="507"/>
      <c r="BV24" s="507"/>
      <c r="BW24" s="507" t="s">
        <v>167</v>
      </c>
      <c r="BX24" s="801"/>
      <c r="BY24" s="800"/>
      <c r="BZ24" s="800"/>
      <c r="CA24" s="499"/>
      <c r="CB24" s="499" t="s">
        <v>174</v>
      </c>
      <c r="CC24" s="500" t="s">
        <v>175</v>
      </c>
      <c r="CD24" s="800">
        <v>12</v>
      </c>
      <c r="CE24" s="800">
        <v>2016</v>
      </c>
      <c r="CF24" s="800">
        <v>9</v>
      </c>
      <c r="CG24" s="500">
        <v>2016</v>
      </c>
      <c r="CH24" s="500">
        <v>6</v>
      </c>
      <c r="CI24" s="501">
        <v>2016</v>
      </c>
      <c r="CJ24" s="800" t="s">
        <v>167</v>
      </c>
      <c r="CK24" s="800" t="s">
        <v>167</v>
      </c>
      <c r="CL24" s="800" t="s">
        <v>278</v>
      </c>
      <c r="CM24" s="791">
        <v>7</v>
      </c>
      <c r="CN24" s="634">
        <v>804</v>
      </c>
      <c r="CO24" s="634">
        <v>-23387</v>
      </c>
      <c r="CP24" s="633">
        <v>-1949</v>
      </c>
      <c r="CQ24" s="564" t="s">
        <v>177</v>
      </c>
      <c r="CR24" s="241"/>
      <c r="CS24" s="241"/>
      <c r="CT24" s="241" t="s">
        <v>178</v>
      </c>
      <c r="CU24" s="241" t="s">
        <v>181</v>
      </c>
      <c r="CV24" s="241"/>
      <c r="CZ24" s="94" t="s">
        <v>225</v>
      </c>
      <c r="DB24" s="94">
        <v>2010</v>
      </c>
      <c r="DE24" s="94" t="s">
        <v>237</v>
      </c>
      <c r="DF24" s="94" t="s">
        <v>2</v>
      </c>
      <c r="DG24" s="94" t="s">
        <v>0</v>
      </c>
      <c r="DH24" s="94" t="s">
        <v>2</v>
      </c>
      <c r="DI24" s="94" t="s">
        <v>0</v>
      </c>
      <c r="DJ24" s="94">
        <v>2012</v>
      </c>
      <c r="DK24" s="94">
        <v>0</v>
      </c>
      <c r="DL24" s="94" t="s">
        <v>167</v>
      </c>
      <c r="DM24" s="94" t="s">
        <v>2</v>
      </c>
      <c r="DN24" s="94" t="s">
        <v>0</v>
      </c>
      <c r="DO24" s="94" t="s">
        <v>2</v>
      </c>
      <c r="DP24" s="94" t="s">
        <v>0</v>
      </c>
      <c r="DQ24" s="94">
        <v>2012</v>
      </c>
      <c r="DS24" s="94" t="s">
        <v>167</v>
      </c>
      <c r="DT24" s="94" t="s">
        <v>174</v>
      </c>
    </row>
    <row r="25" spans="1:124" s="94" customFormat="1" ht="22.5" customHeight="1" x14ac:dyDescent="0.2">
      <c r="A25" s="60">
        <v>214</v>
      </c>
      <c r="B25" s="601">
        <v>9</v>
      </c>
      <c r="C25" s="60" t="s">
        <v>165</v>
      </c>
      <c r="D25" s="610" t="s">
        <v>236</v>
      </c>
      <c r="E25" s="60" t="s">
        <v>10</v>
      </c>
      <c r="F25" s="609" t="s">
        <v>23</v>
      </c>
      <c r="G25" s="609" t="s">
        <v>0</v>
      </c>
      <c r="H25" s="609" t="s">
        <v>61</v>
      </c>
      <c r="I25" s="609" t="s">
        <v>0</v>
      </c>
      <c r="J25" s="60" t="s">
        <v>235</v>
      </c>
      <c r="K25" s="60" t="e">
        <v>#N/A</v>
      </c>
      <c r="L25" s="60"/>
      <c r="M25" s="559" t="e">
        <v>#N/A</v>
      </c>
      <c r="N25" s="600"/>
      <c r="O25" s="632" t="s">
        <v>79</v>
      </c>
      <c r="P25" s="607" t="s">
        <v>80</v>
      </c>
      <c r="Q25" s="96" t="s">
        <v>166</v>
      </c>
      <c r="R25" s="96" t="s">
        <v>167</v>
      </c>
      <c r="S25" s="85" t="s">
        <v>12</v>
      </c>
      <c r="T25" s="84" t="s">
        <v>98</v>
      </c>
      <c r="U25" s="99" t="s">
        <v>169</v>
      </c>
      <c r="V25" s="600">
        <v>5</v>
      </c>
      <c r="W25" s="600" t="s">
        <v>0</v>
      </c>
      <c r="X25" s="600">
        <v>9</v>
      </c>
      <c r="Y25" s="96">
        <v>3.66</v>
      </c>
      <c r="Z25" s="600">
        <v>6</v>
      </c>
      <c r="AA25" s="600" t="s">
        <v>0</v>
      </c>
      <c r="AB25" s="600">
        <v>9</v>
      </c>
      <c r="AC25" s="600">
        <v>3.99</v>
      </c>
      <c r="AD25" s="600" t="s">
        <v>2</v>
      </c>
      <c r="AE25" s="600" t="s">
        <v>0</v>
      </c>
      <c r="AF25" s="600" t="s">
        <v>1</v>
      </c>
      <c r="AG25" s="600" t="s">
        <v>0</v>
      </c>
      <c r="AH25" s="600">
        <v>2012</v>
      </c>
      <c r="AI25" s="600"/>
      <c r="AJ25" s="57"/>
      <c r="AK25" s="63">
        <v>3</v>
      </c>
      <c r="AL25" s="600">
        <v>-24156</v>
      </c>
      <c r="AM25" s="600"/>
      <c r="AN25" s="96"/>
      <c r="AO25" s="96">
        <v>2.34</v>
      </c>
      <c r="AP25" s="600">
        <v>0.33</v>
      </c>
      <c r="AQ25" s="600"/>
      <c r="AR25" s="62" t="s">
        <v>180</v>
      </c>
      <c r="AS25" s="606">
        <v>15</v>
      </c>
      <c r="AT25" s="604" t="s">
        <v>16</v>
      </c>
      <c r="AU25" s="605">
        <v>16</v>
      </c>
      <c r="AV25" s="604" t="s">
        <v>16</v>
      </c>
      <c r="AW25" s="603">
        <v>12</v>
      </c>
      <c r="AX25" s="73" t="s">
        <v>0</v>
      </c>
      <c r="AY25" s="602">
        <v>2014</v>
      </c>
      <c r="AZ25" s="600"/>
      <c r="BA25" s="600"/>
      <c r="BB25" s="59"/>
      <c r="BC25" s="600">
        <v>12</v>
      </c>
      <c r="BD25" s="59">
        <v>-24180</v>
      </c>
      <c r="BE25" s="518" t="s">
        <v>171</v>
      </c>
      <c r="BF25" s="600"/>
      <c r="BG25" s="60"/>
      <c r="BH25" s="492" t="s">
        <v>15</v>
      </c>
      <c r="BI25" s="501" t="s">
        <v>172</v>
      </c>
      <c r="BJ25" s="799" t="s">
        <v>173</v>
      </c>
      <c r="BK25" s="505">
        <v>24180</v>
      </c>
      <c r="BL25" s="800" t="s">
        <v>187</v>
      </c>
      <c r="BM25" s="501">
        <v>2010</v>
      </c>
      <c r="BN25" s="800" t="s">
        <v>98</v>
      </c>
      <c r="BO25" s="801"/>
      <c r="BP25" s="802"/>
      <c r="BQ25" s="803" t="s">
        <v>277</v>
      </c>
      <c r="BR25" s="507" t="s">
        <v>167</v>
      </c>
      <c r="BS25" s="507"/>
      <c r="BT25" s="507"/>
      <c r="BU25" s="507"/>
      <c r="BV25" s="507"/>
      <c r="BW25" s="507" t="s">
        <v>167</v>
      </c>
      <c r="BX25" s="801"/>
      <c r="BY25" s="800"/>
      <c r="BZ25" s="800"/>
      <c r="CA25" s="499"/>
      <c r="CB25" s="499" t="s">
        <v>174</v>
      </c>
      <c r="CC25" s="500" t="s">
        <v>175</v>
      </c>
      <c r="CD25" s="800">
        <v>10</v>
      </c>
      <c r="CE25" s="800">
        <v>2029</v>
      </c>
      <c r="CF25" s="800">
        <v>7</v>
      </c>
      <c r="CG25" s="500">
        <v>2029</v>
      </c>
      <c r="CH25" s="500">
        <v>4</v>
      </c>
      <c r="CI25" s="501">
        <v>2029</v>
      </c>
      <c r="CJ25" s="800" t="s">
        <v>167</v>
      </c>
      <c r="CK25" s="800" t="s">
        <v>167</v>
      </c>
      <c r="CL25" s="800" t="s">
        <v>176</v>
      </c>
      <c r="CM25" s="791"/>
      <c r="CN25" s="634">
        <v>660</v>
      </c>
      <c r="CO25" s="634">
        <v>-23685</v>
      </c>
      <c r="CP25" s="633">
        <v>-1974</v>
      </c>
      <c r="CQ25" s="564" t="s">
        <v>177</v>
      </c>
      <c r="CR25" s="241"/>
      <c r="CS25" s="241"/>
      <c r="CT25" s="241" t="s">
        <v>178</v>
      </c>
      <c r="CU25" s="241" t="s">
        <v>181</v>
      </c>
      <c r="CV25" s="241"/>
      <c r="DE25" s="94" t="s">
        <v>79</v>
      </c>
      <c r="DF25" s="94" t="s">
        <v>2</v>
      </c>
      <c r="DG25" s="94" t="s">
        <v>0</v>
      </c>
      <c r="DH25" s="94" t="s">
        <v>1</v>
      </c>
      <c r="DI25" s="94" t="s">
        <v>0</v>
      </c>
      <c r="DJ25" s="94">
        <v>2012</v>
      </c>
      <c r="DK25" s="94">
        <v>0</v>
      </c>
      <c r="DL25" s="94" t="s">
        <v>167</v>
      </c>
      <c r="DM25" s="94" t="s">
        <v>2</v>
      </c>
      <c r="DN25" s="94" t="s">
        <v>0</v>
      </c>
      <c r="DO25" s="94" t="s">
        <v>1</v>
      </c>
      <c r="DP25" s="94" t="s">
        <v>0</v>
      </c>
      <c r="DQ25" s="94">
        <v>2012</v>
      </c>
      <c r="DS25" s="94" t="s">
        <v>167</v>
      </c>
      <c r="DT25" s="94" t="s">
        <v>174</v>
      </c>
    </row>
    <row r="26" spans="1:124" s="94" customFormat="1" ht="21" customHeight="1" x14ac:dyDescent="0.2">
      <c r="A26" s="60">
        <v>262</v>
      </c>
      <c r="B26" s="601">
        <v>10</v>
      </c>
      <c r="C26" s="60" t="s">
        <v>165</v>
      </c>
      <c r="D26" s="610" t="s">
        <v>234</v>
      </c>
      <c r="E26" s="60" t="s">
        <v>10</v>
      </c>
      <c r="F26" s="609" t="s">
        <v>62</v>
      </c>
      <c r="G26" s="609" t="s">
        <v>0</v>
      </c>
      <c r="H26" s="609" t="s">
        <v>223</v>
      </c>
      <c r="I26" s="609" t="s">
        <v>0</v>
      </c>
      <c r="J26" s="60" t="s">
        <v>233</v>
      </c>
      <c r="K26" s="60" t="s">
        <v>182</v>
      </c>
      <c r="L26" s="60" t="s">
        <v>84</v>
      </c>
      <c r="M26" s="559" t="s">
        <v>191</v>
      </c>
      <c r="N26" s="600"/>
      <c r="O26" s="632" t="s">
        <v>231</v>
      </c>
      <c r="P26" s="607" t="s">
        <v>232</v>
      </c>
      <c r="Q26" s="96" t="s">
        <v>184</v>
      </c>
      <c r="R26" s="96" t="s">
        <v>185</v>
      </c>
      <c r="S26" s="85" t="s">
        <v>17</v>
      </c>
      <c r="T26" s="84" t="s">
        <v>186</v>
      </c>
      <c r="U26" s="99" t="s">
        <v>169</v>
      </c>
      <c r="V26" s="600">
        <v>1</v>
      </c>
      <c r="W26" s="600" t="s">
        <v>0</v>
      </c>
      <c r="X26" s="600">
        <v>8</v>
      </c>
      <c r="Y26" s="96">
        <v>4.4000000000000004</v>
      </c>
      <c r="Z26" s="600">
        <v>2</v>
      </c>
      <c r="AA26" s="600" t="s">
        <v>0</v>
      </c>
      <c r="AB26" s="600">
        <v>8</v>
      </c>
      <c r="AC26" s="600">
        <v>4.74</v>
      </c>
      <c r="AD26" s="600" t="s">
        <v>2</v>
      </c>
      <c r="AE26" s="600" t="s">
        <v>0</v>
      </c>
      <c r="AF26" s="600">
        <v>4</v>
      </c>
      <c r="AG26" s="600" t="s">
        <v>0</v>
      </c>
      <c r="AH26" s="600">
        <v>2013</v>
      </c>
      <c r="AI26" s="600"/>
      <c r="AJ26" s="57"/>
      <c r="AK26" s="63">
        <v>3</v>
      </c>
      <c r="AL26" s="600">
        <v>-24160</v>
      </c>
      <c r="AM26" s="600"/>
      <c r="AN26" s="96"/>
      <c r="AO26" s="96">
        <v>4.4000000000000004</v>
      </c>
      <c r="AP26" s="600">
        <v>0.34</v>
      </c>
      <c r="AQ26" s="600"/>
      <c r="AR26" s="62" t="s">
        <v>180</v>
      </c>
      <c r="AS26" s="606">
        <v>15</v>
      </c>
      <c r="AT26" s="604" t="s">
        <v>16</v>
      </c>
      <c r="AU26" s="605">
        <v>16</v>
      </c>
      <c r="AV26" s="604" t="s">
        <v>16</v>
      </c>
      <c r="AW26" s="603">
        <v>12</v>
      </c>
      <c r="AX26" s="73" t="s">
        <v>0</v>
      </c>
      <c r="AY26" s="602">
        <v>2014</v>
      </c>
      <c r="AZ26" s="600"/>
      <c r="BA26" s="600"/>
      <c r="BB26" s="59"/>
      <c r="BC26" s="600">
        <v>12</v>
      </c>
      <c r="BD26" s="59">
        <v>-24180</v>
      </c>
      <c r="BE26" s="518" t="s">
        <v>171</v>
      </c>
      <c r="BF26" s="600"/>
      <c r="BG26" s="60"/>
      <c r="BH26" s="492" t="s">
        <v>15</v>
      </c>
      <c r="BI26" s="501" t="s">
        <v>172</v>
      </c>
      <c r="BJ26" s="799" t="s">
        <v>173</v>
      </c>
      <c r="BK26" s="505">
        <v>24184</v>
      </c>
      <c r="BL26" s="800" t="s">
        <v>187</v>
      </c>
      <c r="BM26" s="501">
        <v>2013</v>
      </c>
      <c r="BN26" s="800" t="s">
        <v>186</v>
      </c>
      <c r="BO26" s="801"/>
      <c r="BP26" s="802"/>
      <c r="BQ26" s="803" t="s">
        <v>277</v>
      </c>
      <c r="BR26" s="507" t="s">
        <v>188</v>
      </c>
      <c r="BS26" s="507">
        <v>1</v>
      </c>
      <c r="BT26" s="507" t="s">
        <v>11</v>
      </c>
      <c r="BU26" s="507"/>
      <c r="BV26" s="507"/>
      <c r="BW26" s="507" t="s">
        <v>167</v>
      </c>
      <c r="BX26" s="801"/>
      <c r="BY26" s="800"/>
      <c r="BZ26" s="800"/>
      <c r="CA26" s="499"/>
      <c r="CB26" s="499" t="s">
        <v>174</v>
      </c>
      <c r="CC26" s="500" t="s">
        <v>175</v>
      </c>
      <c r="CD26" s="800">
        <v>6</v>
      </c>
      <c r="CE26" s="800">
        <v>2027</v>
      </c>
      <c r="CF26" s="800">
        <v>3</v>
      </c>
      <c r="CG26" s="500">
        <v>2027</v>
      </c>
      <c r="CH26" s="500">
        <v>12</v>
      </c>
      <c r="CI26" s="501">
        <v>2026</v>
      </c>
      <c r="CJ26" s="800" t="s">
        <v>167</v>
      </c>
      <c r="CK26" s="800" t="s">
        <v>167</v>
      </c>
      <c r="CL26" s="800" t="s">
        <v>176</v>
      </c>
      <c r="CM26" s="791"/>
      <c r="CN26" s="634">
        <v>660</v>
      </c>
      <c r="CO26" s="634">
        <v>-23657</v>
      </c>
      <c r="CP26" s="633">
        <v>-1972</v>
      </c>
      <c r="CQ26" s="564" t="s">
        <v>177</v>
      </c>
      <c r="CR26" s="241"/>
      <c r="CS26" s="241"/>
      <c r="CT26" s="241" t="s">
        <v>178</v>
      </c>
      <c r="CU26" s="241" t="s">
        <v>181</v>
      </c>
      <c r="CV26" s="241"/>
      <c r="DE26" s="94" t="s">
        <v>231</v>
      </c>
      <c r="DF26" s="94" t="s">
        <v>2</v>
      </c>
      <c r="DG26" s="94" t="s">
        <v>0</v>
      </c>
      <c r="DH26" s="94">
        <v>4</v>
      </c>
      <c r="DI26" s="94" t="s">
        <v>0</v>
      </c>
      <c r="DJ26" s="94">
        <v>2013</v>
      </c>
      <c r="DK26" s="94">
        <v>0</v>
      </c>
      <c r="DL26" s="94" t="s">
        <v>167</v>
      </c>
      <c r="DM26" s="94" t="s">
        <v>2</v>
      </c>
      <c r="DN26" s="94" t="s">
        <v>0</v>
      </c>
      <c r="DO26" s="94">
        <v>4</v>
      </c>
      <c r="DP26" s="94" t="s">
        <v>0</v>
      </c>
      <c r="DQ26" s="94">
        <v>2013</v>
      </c>
      <c r="DR26" s="94">
        <v>3.66</v>
      </c>
      <c r="DS26" s="94" t="s">
        <v>167</v>
      </c>
      <c r="DT26" s="94" t="s">
        <v>174</v>
      </c>
    </row>
    <row r="27" spans="1:124" s="94" customFormat="1" ht="23.25" customHeight="1" x14ac:dyDescent="0.2">
      <c r="A27" s="60">
        <v>285</v>
      </c>
      <c r="B27" s="601">
        <v>11</v>
      </c>
      <c r="C27" s="60" t="s">
        <v>165</v>
      </c>
      <c r="D27" s="610" t="s">
        <v>230</v>
      </c>
      <c r="E27" s="60" t="s">
        <v>10</v>
      </c>
      <c r="F27" s="609" t="s">
        <v>31</v>
      </c>
      <c r="G27" s="609" t="s">
        <v>0</v>
      </c>
      <c r="H27" s="609">
        <v>7</v>
      </c>
      <c r="I27" s="609" t="s">
        <v>0</v>
      </c>
      <c r="J27" s="60">
        <v>1980</v>
      </c>
      <c r="K27" s="60" t="e">
        <v>#N/A</v>
      </c>
      <c r="L27" s="60"/>
      <c r="M27" s="559" t="e">
        <v>#N/A</v>
      </c>
      <c r="N27" s="600"/>
      <c r="O27" s="632" t="s">
        <v>73</v>
      </c>
      <c r="P27" s="607" t="s">
        <v>74</v>
      </c>
      <c r="Q27" s="96" t="s">
        <v>166</v>
      </c>
      <c r="R27" s="96" t="s">
        <v>167</v>
      </c>
      <c r="S27" s="85" t="s">
        <v>12</v>
      </c>
      <c r="T27" s="84" t="s">
        <v>98</v>
      </c>
      <c r="U27" s="99" t="s">
        <v>169</v>
      </c>
      <c r="V27" s="600">
        <v>3</v>
      </c>
      <c r="W27" s="600" t="s">
        <v>0</v>
      </c>
      <c r="X27" s="600">
        <v>9</v>
      </c>
      <c r="Y27" s="96">
        <v>3</v>
      </c>
      <c r="Z27" s="600">
        <v>4</v>
      </c>
      <c r="AA27" s="600" t="s">
        <v>0</v>
      </c>
      <c r="AB27" s="600">
        <v>9</v>
      </c>
      <c r="AC27" s="600">
        <v>3.33</v>
      </c>
      <c r="AD27" s="600" t="s">
        <v>2</v>
      </c>
      <c r="AE27" s="600" t="s">
        <v>0</v>
      </c>
      <c r="AF27" s="600" t="s">
        <v>45</v>
      </c>
      <c r="AG27" s="600" t="s">
        <v>0</v>
      </c>
      <c r="AH27" s="600">
        <v>2014</v>
      </c>
      <c r="AI27" s="600"/>
      <c r="AJ27" s="57">
        <v>7</v>
      </c>
      <c r="AK27" s="63">
        <v>3</v>
      </c>
      <c r="AL27" s="600">
        <v>-24175</v>
      </c>
      <c r="AM27" s="600"/>
      <c r="AN27" s="96"/>
      <c r="AO27" s="96">
        <v>2.34</v>
      </c>
      <c r="AP27" s="600">
        <v>0.33</v>
      </c>
      <c r="AQ27" s="600"/>
      <c r="AR27" s="62" t="s">
        <v>180</v>
      </c>
      <c r="AS27" s="606">
        <v>8</v>
      </c>
      <c r="AT27" s="604" t="s">
        <v>16</v>
      </c>
      <c r="AU27" s="605">
        <v>9</v>
      </c>
      <c r="AV27" s="604" t="s">
        <v>16</v>
      </c>
      <c r="AW27" s="603">
        <v>12</v>
      </c>
      <c r="AX27" s="73" t="s">
        <v>0</v>
      </c>
      <c r="AY27" s="602">
        <v>2014</v>
      </c>
      <c r="AZ27" s="600"/>
      <c r="BA27" s="600"/>
      <c r="BB27" s="59"/>
      <c r="BC27" s="600">
        <v>12</v>
      </c>
      <c r="BD27" s="59">
        <v>-24180</v>
      </c>
      <c r="BE27" s="518" t="s">
        <v>171</v>
      </c>
      <c r="BF27" s="600"/>
      <c r="BG27" s="60"/>
      <c r="BH27" s="492" t="s">
        <v>15</v>
      </c>
      <c r="BI27" s="501" t="s">
        <v>172</v>
      </c>
      <c r="BJ27" s="799" t="s">
        <v>173</v>
      </c>
      <c r="BK27" s="505">
        <v>24199</v>
      </c>
      <c r="BL27" s="800" t="s">
        <v>174</v>
      </c>
      <c r="BM27" s="501"/>
      <c r="BN27" s="800"/>
      <c r="BO27" s="801"/>
      <c r="BP27" s="802"/>
      <c r="BQ27" s="803" t="s">
        <v>167</v>
      </c>
      <c r="BR27" s="507" t="s">
        <v>167</v>
      </c>
      <c r="BS27" s="507"/>
      <c r="BT27" s="507"/>
      <c r="BU27" s="507"/>
      <c r="BV27" s="507"/>
      <c r="BW27" s="507" t="s">
        <v>167</v>
      </c>
      <c r="BX27" s="801"/>
      <c r="BY27" s="800"/>
      <c r="BZ27" s="800"/>
      <c r="CA27" s="499"/>
      <c r="CB27" s="499" t="s">
        <v>174</v>
      </c>
      <c r="CC27" s="500" t="s">
        <v>175</v>
      </c>
      <c r="CD27" s="800">
        <v>8</v>
      </c>
      <c r="CE27" s="800">
        <v>2035</v>
      </c>
      <c r="CF27" s="800">
        <v>5</v>
      </c>
      <c r="CG27" s="500">
        <v>2035</v>
      </c>
      <c r="CH27" s="500">
        <v>2</v>
      </c>
      <c r="CI27" s="501">
        <v>2035</v>
      </c>
      <c r="CJ27" s="800" t="s">
        <v>167</v>
      </c>
      <c r="CK27" s="800" t="s">
        <v>167</v>
      </c>
      <c r="CL27" s="800" t="s">
        <v>176</v>
      </c>
      <c r="CM27" s="791"/>
      <c r="CN27" s="634">
        <v>660</v>
      </c>
      <c r="CO27" s="634">
        <v>-23755</v>
      </c>
      <c r="CP27" s="633">
        <v>-1980</v>
      </c>
      <c r="CQ27" s="564" t="s">
        <v>177</v>
      </c>
      <c r="CR27" s="241"/>
      <c r="CS27" s="241"/>
      <c r="CT27" s="241" t="s">
        <v>178</v>
      </c>
      <c r="CU27" s="241" t="s">
        <v>179</v>
      </c>
      <c r="CV27" s="241">
        <v>2008</v>
      </c>
      <c r="DE27" s="94" t="s">
        <v>73</v>
      </c>
      <c r="DF27" s="94" t="s">
        <v>2</v>
      </c>
      <c r="DG27" s="94" t="s">
        <v>0</v>
      </c>
      <c r="DH27" s="94" t="s">
        <v>45</v>
      </c>
      <c r="DI27" s="94" t="s">
        <v>0</v>
      </c>
      <c r="DJ27" s="94" t="s">
        <v>11</v>
      </c>
      <c r="DK27" s="94">
        <v>0</v>
      </c>
      <c r="DL27" s="94" t="s">
        <v>167</v>
      </c>
      <c r="DM27" s="94" t="s">
        <v>2</v>
      </c>
      <c r="DN27" s="94" t="s">
        <v>0</v>
      </c>
      <c r="DO27" s="94" t="s">
        <v>45</v>
      </c>
      <c r="DP27" s="94" t="s">
        <v>0</v>
      </c>
      <c r="DQ27" s="94" t="s">
        <v>11</v>
      </c>
      <c r="DS27" s="94" t="s">
        <v>167</v>
      </c>
      <c r="DT27" s="94" t="s">
        <v>174</v>
      </c>
    </row>
    <row r="28" spans="1:124" s="94" customFormat="1" ht="22.5" customHeight="1" x14ac:dyDescent="0.2">
      <c r="A28" s="60">
        <v>302</v>
      </c>
      <c r="B28" s="601">
        <v>12</v>
      </c>
      <c r="C28" s="601">
        <v>12</v>
      </c>
      <c r="D28" s="610" t="s">
        <v>229</v>
      </c>
      <c r="E28" s="60" t="s">
        <v>20</v>
      </c>
      <c r="F28" s="609" t="s">
        <v>27</v>
      </c>
      <c r="G28" s="609" t="s">
        <v>0</v>
      </c>
      <c r="H28" s="609" t="s">
        <v>23</v>
      </c>
      <c r="I28" s="609" t="s">
        <v>0</v>
      </c>
      <c r="J28" s="60" t="s">
        <v>107</v>
      </c>
      <c r="K28" s="60" t="s">
        <v>182</v>
      </c>
      <c r="L28" s="60" t="s">
        <v>84</v>
      </c>
      <c r="M28" s="559" t="s">
        <v>191</v>
      </c>
      <c r="N28" s="600"/>
      <c r="O28" s="632" t="s">
        <v>71</v>
      </c>
      <c r="P28" s="607" t="s">
        <v>69</v>
      </c>
      <c r="Q28" s="96" t="s">
        <v>184</v>
      </c>
      <c r="R28" s="96" t="s">
        <v>185</v>
      </c>
      <c r="S28" s="85" t="s">
        <v>17</v>
      </c>
      <c r="T28" s="84" t="s">
        <v>186</v>
      </c>
      <c r="U28" s="99" t="s">
        <v>169</v>
      </c>
      <c r="V28" s="600">
        <v>1</v>
      </c>
      <c r="W28" s="600" t="s">
        <v>0</v>
      </c>
      <c r="X28" s="600">
        <v>8</v>
      </c>
      <c r="Y28" s="96">
        <v>4.4000000000000004</v>
      </c>
      <c r="Z28" s="600">
        <v>2</v>
      </c>
      <c r="AA28" s="600" t="s">
        <v>0</v>
      </c>
      <c r="AB28" s="600">
        <v>8</v>
      </c>
      <c r="AC28" s="600">
        <v>4.74</v>
      </c>
      <c r="AD28" s="600" t="s">
        <v>2</v>
      </c>
      <c r="AE28" s="600" t="s">
        <v>0</v>
      </c>
      <c r="AF28" s="600">
        <v>5</v>
      </c>
      <c r="AG28" s="600" t="s">
        <v>0</v>
      </c>
      <c r="AH28" s="600">
        <v>2013</v>
      </c>
      <c r="AI28" s="600"/>
      <c r="AJ28" s="57"/>
      <c r="AK28" s="63">
        <v>3</v>
      </c>
      <c r="AL28" s="600">
        <v>-24161</v>
      </c>
      <c r="AM28" s="600"/>
      <c r="AN28" s="96"/>
      <c r="AO28" s="96">
        <v>4.4000000000000004</v>
      </c>
      <c r="AP28" s="600">
        <v>0.34</v>
      </c>
      <c r="AQ28" s="600"/>
      <c r="AR28" s="62" t="s">
        <v>180</v>
      </c>
      <c r="AS28" s="606">
        <v>15</v>
      </c>
      <c r="AT28" s="604" t="s">
        <v>16</v>
      </c>
      <c r="AU28" s="605">
        <v>16</v>
      </c>
      <c r="AV28" s="604" t="s">
        <v>16</v>
      </c>
      <c r="AW28" s="603">
        <v>12</v>
      </c>
      <c r="AX28" s="73" t="s">
        <v>0</v>
      </c>
      <c r="AY28" s="602">
        <v>2014</v>
      </c>
      <c r="AZ28" s="600"/>
      <c r="BA28" s="600"/>
      <c r="BB28" s="59"/>
      <c r="BC28" s="600">
        <v>12</v>
      </c>
      <c r="BD28" s="59">
        <v>-24180</v>
      </c>
      <c r="BE28" s="518" t="s">
        <v>171</v>
      </c>
      <c r="BF28" s="600"/>
      <c r="BG28" s="60"/>
      <c r="BH28" s="492" t="s">
        <v>15</v>
      </c>
      <c r="BI28" s="501" t="s">
        <v>172</v>
      </c>
      <c r="BJ28" s="799" t="s">
        <v>173</v>
      </c>
      <c r="BK28" s="505">
        <v>24185</v>
      </c>
      <c r="BL28" s="800" t="s">
        <v>187</v>
      </c>
      <c r="BM28" s="501">
        <v>2013</v>
      </c>
      <c r="BN28" s="800" t="s">
        <v>186</v>
      </c>
      <c r="BO28" s="801"/>
      <c r="BP28" s="802"/>
      <c r="BQ28" s="803" t="s">
        <v>277</v>
      </c>
      <c r="BR28" s="507" t="s">
        <v>188</v>
      </c>
      <c r="BS28" s="507">
        <v>1</v>
      </c>
      <c r="BT28" s="507" t="s">
        <v>11</v>
      </c>
      <c r="BU28" s="507"/>
      <c r="BV28" s="507"/>
      <c r="BW28" s="507" t="s">
        <v>167</v>
      </c>
      <c r="BX28" s="801"/>
      <c r="BY28" s="800"/>
      <c r="BZ28" s="800"/>
      <c r="CA28" s="499"/>
      <c r="CB28" s="499" t="s">
        <v>174</v>
      </c>
      <c r="CC28" s="500" t="s">
        <v>175</v>
      </c>
      <c r="CD28" s="800">
        <v>3</v>
      </c>
      <c r="CE28" s="800">
        <v>2031</v>
      </c>
      <c r="CF28" s="800">
        <v>12</v>
      </c>
      <c r="CG28" s="500">
        <v>2030</v>
      </c>
      <c r="CH28" s="500">
        <v>9</v>
      </c>
      <c r="CI28" s="501">
        <v>2030</v>
      </c>
      <c r="CJ28" s="800" t="s">
        <v>167</v>
      </c>
      <c r="CK28" s="800" t="s">
        <v>167</v>
      </c>
      <c r="CL28" s="800" t="s">
        <v>176</v>
      </c>
      <c r="CM28" s="791"/>
      <c r="CN28" s="634">
        <v>720</v>
      </c>
      <c r="CO28" s="634">
        <v>-23642</v>
      </c>
      <c r="CP28" s="633">
        <v>-1971</v>
      </c>
      <c r="CQ28" s="564" t="s">
        <v>177</v>
      </c>
      <c r="CR28" s="241"/>
      <c r="CS28" s="241"/>
      <c r="CT28" s="241" t="s">
        <v>178</v>
      </c>
      <c r="CU28" s="241" t="s">
        <v>181</v>
      </c>
      <c r="CV28" s="241"/>
      <c r="DE28" s="94" t="s">
        <v>71</v>
      </c>
      <c r="DF28" s="94" t="s">
        <v>2</v>
      </c>
      <c r="DG28" s="94" t="s">
        <v>0</v>
      </c>
      <c r="DH28" s="94">
        <v>5</v>
      </c>
      <c r="DI28" s="94" t="s">
        <v>0</v>
      </c>
      <c r="DJ28" s="94">
        <v>2013</v>
      </c>
      <c r="DK28" s="94">
        <v>0</v>
      </c>
      <c r="DL28" s="94" t="s">
        <v>167</v>
      </c>
      <c r="DM28" s="94" t="s">
        <v>2</v>
      </c>
      <c r="DN28" s="94" t="s">
        <v>0</v>
      </c>
      <c r="DO28" s="94">
        <v>5</v>
      </c>
      <c r="DP28" s="94" t="s">
        <v>0</v>
      </c>
      <c r="DQ28" s="94">
        <v>2013</v>
      </c>
      <c r="DR28" s="94">
        <v>3.66</v>
      </c>
      <c r="DS28" s="94" t="s">
        <v>167</v>
      </c>
      <c r="DT28" s="94" t="s">
        <v>174</v>
      </c>
    </row>
    <row r="29" spans="1:124" s="94" customFormat="1" ht="21.75" customHeight="1" x14ac:dyDescent="0.2">
      <c r="A29" s="60">
        <v>317</v>
      </c>
      <c r="B29" s="601">
        <v>13</v>
      </c>
      <c r="C29" s="60" t="s">
        <v>165</v>
      </c>
      <c r="D29" s="610" t="s">
        <v>228</v>
      </c>
      <c r="E29" s="60" t="s">
        <v>10</v>
      </c>
      <c r="F29" s="609" t="s">
        <v>62</v>
      </c>
      <c r="G29" s="609" t="s">
        <v>0</v>
      </c>
      <c r="H29" s="609" t="s">
        <v>2</v>
      </c>
      <c r="I29" s="609" t="s">
        <v>0</v>
      </c>
      <c r="J29" s="60" t="s">
        <v>227</v>
      </c>
      <c r="K29" s="60" t="s">
        <v>182</v>
      </c>
      <c r="L29" s="60" t="s">
        <v>226</v>
      </c>
      <c r="M29" s="559" t="s">
        <v>279</v>
      </c>
      <c r="N29" s="600"/>
      <c r="O29" s="632" t="s">
        <v>224</v>
      </c>
      <c r="P29" s="607" t="s">
        <v>69</v>
      </c>
      <c r="Q29" s="96" t="s">
        <v>274</v>
      </c>
      <c r="R29" s="96" t="s">
        <v>275</v>
      </c>
      <c r="S29" s="85" t="s">
        <v>215</v>
      </c>
      <c r="T29" s="84" t="s">
        <v>276</v>
      </c>
      <c r="U29" s="99" t="s">
        <v>169</v>
      </c>
      <c r="V29" s="600">
        <v>0</v>
      </c>
      <c r="W29" s="600" t="s">
        <v>0</v>
      </c>
      <c r="X29" s="600">
        <v>6</v>
      </c>
      <c r="Y29" s="96">
        <v>5.84</v>
      </c>
      <c r="Z29" s="600">
        <v>1</v>
      </c>
      <c r="AA29" s="600" t="s">
        <v>0</v>
      </c>
      <c r="AB29" s="600">
        <v>6</v>
      </c>
      <c r="AC29" s="600">
        <v>6.2</v>
      </c>
      <c r="AD29" s="600" t="s">
        <v>2</v>
      </c>
      <c r="AE29" s="600" t="s">
        <v>0</v>
      </c>
      <c r="AF29" s="600" t="s">
        <v>223</v>
      </c>
      <c r="AG29" s="600" t="s">
        <v>0</v>
      </c>
      <c r="AH29" s="600">
        <v>2012</v>
      </c>
      <c r="AI29" s="600"/>
      <c r="AJ29" s="57"/>
      <c r="AK29" s="63">
        <v>3</v>
      </c>
      <c r="AL29" s="600">
        <v>-24149</v>
      </c>
      <c r="AM29" s="600"/>
      <c r="AN29" s="96"/>
      <c r="AO29" s="96">
        <v>6.2</v>
      </c>
      <c r="AP29" s="600">
        <v>0.36</v>
      </c>
      <c r="AQ29" s="600"/>
      <c r="AR29" s="62" t="s">
        <v>180</v>
      </c>
      <c r="AS29" s="606">
        <v>11</v>
      </c>
      <c r="AT29" s="604" t="s">
        <v>16</v>
      </c>
      <c r="AU29" s="605">
        <v>12</v>
      </c>
      <c r="AV29" s="604" t="s">
        <v>16</v>
      </c>
      <c r="AW29" s="603">
        <v>12</v>
      </c>
      <c r="AX29" s="73" t="s">
        <v>0</v>
      </c>
      <c r="AY29" s="602">
        <v>2014</v>
      </c>
      <c r="AZ29" s="600"/>
      <c r="BA29" s="600"/>
      <c r="BB29" s="59"/>
      <c r="BC29" s="600">
        <v>12</v>
      </c>
      <c r="BD29" s="59">
        <v>-24180</v>
      </c>
      <c r="BE29" s="518" t="s">
        <v>171</v>
      </c>
      <c r="BF29" s="600"/>
      <c r="BG29" s="60"/>
      <c r="BH29" s="492" t="s">
        <v>15</v>
      </c>
      <c r="BI29" s="501" t="s">
        <v>172</v>
      </c>
      <c r="BJ29" s="799" t="s">
        <v>173</v>
      </c>
      <c r="BK29" s="505">
        <v>24173</v>
      </c>
      <c r="BL29" s="800" t="s">
        <v>174</v>
      </c>
      <c r="BM29" s="501"/>
      <c r="BN29" s="800"/>
      <c r="BO29" s="801"/>
      <c r="BP29" s="802"/>
      <c r="BQ29" s="803" t="s">
        <v>167</v>
      </c>
      <c r="BR29" s="507" t="s">
        <v>188</v>
      </c>
      <c r="BS29" s="507">
        <v>5</v>
      </c>
      <c r="BT29" s="507">
        <v>2012</v>
      </c>
      <c r="BU29" s="507"/>
      <c r="BV29" s="507"/>
      <c r="BW29" s="507" t="s">
        <v>167</v>
      </c>
      <c r="BX29" s="801"/>
      <c r="BY29" s="800"/>
      <c r="BZ29" s="800"/>
      <c r="CA29" s="499"/>
      <c r="CB29" s="499" t="s">
        <v>174</v>
      </c>
      <c r="CC29" s="500" t="s">
        <v>175</v>
      </c>
      <c r="CD29" s="800">
        <v>2</v>
      </c>
      <c r="CE29" s="800">
        <v>2020</v>
      </c>
      <c r="CF29" s="800">
        <v>11</v>
      </c>
      <c r="CG29" s="500">
        <v>2019</v>
      </c>
      <c r="CH29" s="500">
        <v>8</v>
      </c>
      <c r="CI29" s="501">
        <v>2019</v>
      </c>
      <c r="CJ29" s="800" t="s">
        <v>167</v>
      </c>
      <c r="CK29" s="800" t="s">
        <v>167</v>
      </c>
      <c r="CL29" s="800" t="s">
        <v>278</v>
      </c>
      <c r="CM29" s="791">
        <v>7</v>
      </c>
      <c r="CN29" s="634">
        <v>744</v>
      </c>
      <c r="CO29" s="634">
        <v>-23485</v>
      </c>
      <c r="CP29" s="633">
        <v>-1958</v>
      </c>
      <c r="CQ29" s="564" t="s">
        <v>177</v>
      </c>
      <c r="CR29" s="241"/>
      <c r="CS29" s="241"/>
      <c r="CT29" s="241" t="s">
        <v>178</v>
      </c>
      <c r="CU29" s="241" t="s">
        <v>181</v>
      </c>
      <c r="CV29" s="241"/>
      <c r="CZ29" s="94" t="s">
        <v>225</v>
      </c>
      <c r="DE29" s="94" t="s">
        <v>224</v>
      </c>
      <c r="DF29" s="94" t="s">
        <v>2</v>
      </c>
      <c r="DG29" s="94" t="s">
        <v>0</v>
      </c>
      <c r="DH29" s="94" t="s">
        <v>223</v>
      </c>
      <c r="DI29" s="94" t="s">
        <v>0</v>
      </c>
      <c r="DJ29" s="94">
        <v>2012</v>
      </c>
      <c r="DK29" s="94">
        <v>0</v>
      </c>
      <c r="DL29" s="94" t="s">
        <v>167</v>
      </c>
      <c r="DM29" s="94" t="s">
        <v>2</v>
      </c>
      <c r="DN29" s="94" t="s">
        <v>0</v>
      </c>
      <c r="DO29" s="94" t="s">
        <v>223</v>
      </c>
      <c r="DP29" s="94" t="s">
        <v>0</v>
      </c>
      <c r="DQ29" s="94">
        <v>2012</v>
      </c>
      <c r="DR29" s="94">
        <v>5.76</v>
      </c>
      <c r="DS29" s="94">
        <v>-0.23999999999999966</v>
      </c>
      <c r="DT29" s="94" t="s">
        <v>174</v>
      </c>
    </row>
    <row r="30" spans="1:124" s="94" customFormat="1" ht="21.75" customHeight="1" x14ac:dyDescent="0.2">
      <c r="A30" s="60">
        <v>319</v>
      </c>
      <c r="B30" s="601">
        <v>14</v>
      </c>
      <c r="C30" s="60" t="s">
        <v>190</v>
      </c>
      <c r="D30" s="610" t="s">
        <v>222</v>
      </c>
      <c r="E30" s="60" t="s">
        <v>20</v>
      </c>
      <c r="F30" s="609" t="s">
        <v>93</v>
      </c>
      <c r="G30" s="609" t="s">
        <v>0</v>
      </c>
      <c r="H30" s="609" t="s">
        <v>49</v>
      </c>
      <c r="I30" s="609" t="s">
        <v>0</v>
      </c>
      <c r="J30" s="60">
        <v>1972</v>
      </c>
      <c r="K30" s="60" t="s">
        <v>182</v>
      </c>
      <c r="L30" s="60" t="s">
        <v>221</v>
      </c>
      <c r="M30" s="559" t="s">
        <v>279</v>
      </c>
      <c r="N30" s="600"/>
      <c r="O30" s="632"/>
      <c r="P30" s="607" t="s">
        <v>216</v>
      </c>
      <c r="Q30" s="96" t="s">
        <v>184</v>
      </c>
      <c r="R30" s="96" t="s">
        <v>185</v>
      </c>
      <c r="S30" s="85" t="s">
        <v>17</v>
      </c>
      <c r="T30" s="84" t="s">
        <v>186</v>
      </c>
      <c r="U30" s="99" t="s">
        <v>169</v>
      </c>
      <c r="V30" s="600">
        <v>1</v>
      </c>
      <c r="W30" s="600" t="s">
        <v>0</v>
      </c>
      <c r="X30" s="600">
        <v>8</v>
      </c>
      <c r="Y30" s="96">
        <v>4.4000000000000004</v>
      </c>
      <c r="Z30" s="600">
        <v>2</v>
      </c>
      <c r="AA30" s="600" t="s">
        <v>0</v>
      </c>
      <c r="AB30" s="600">
        <v>8</v>
      </c>
      <c r="AC30" s="600">
        <v>4.74</v>
      </c>
      <c r="AD30" s="600" t="s">
        <v>2</v>
      </c>
      <c r="AE30" s="600" t="s">
        <v>0</v>
      </c>
      <c r="AF30" s="600" t="s">
        <v>2</v>
      </c>
      <c r="AG30" s="600" t="s">
        <v>0</v>
      </c>
      <c r="AH30" s="600">
        <v>2014</v>
      </c>
      <c r="AI30" s="600"/>
      <c r="AJ30" s="57">
        <v>1</v>
      </c>
      <c r="AK30" s="63">
        <v>3</v>
      </c>
      <c r="AL30" s="600">
        <v>-24169</v>
      </c>
      <c r="AM30" s="600"/>
      <c r="AN30" s="96"/>
      <c r="AO30" s="96">
        <v>4.4000000000000004</v>
      </c>
      <c r="AP30" s="600">
        <v>0.34</v>
      </c>
      <c r="AQ30" s="600"/>
      <c r="AR30" s="62" t="s">
        <v>180</v>
      </c>
      <c r="AS30" s="606">
        <v>15</v>
      </c>
      <c r="AT30" s="604" t="s">
        <v>16</v>
      </c>
      <c r="AU30" s="605">
        <v>16</v>
      </c>
      <c r="AV30" s="604" t="s">
        <v>16</v>
      </c>
      <c r="AW30" s="603">
        <v>12</v>
      </c>
      <c r="AX30" s="73" t="s">
        <v>0</v>
      </c>
      <c r="AY30" s="602">
        <v>2014</v>
      </c>
      <c r="AZ30" s="600"/>
      <c r="BA30" s="600"/>
      <c r="BB30" s="59"/>
      <c r="BC30" s="600">
        <v>12</v>
      </c>
      <c r="BD30" s="59">
        <v>-24180</v>
      </c>
      <c r="BE30" s="518" t="s">
        <v>171</v>
      </c>
      <c r="BF30" s="600"/>
      <c r="BG30" s="60"/>
      <c r="BH30" s="492" t="s">
        <v>15</v>
      </c>
      <c r="BI30" s="501" t="s">
        <v>172</v>
      </c>
      <c r="BJ30" s="799" t="s">
        <v>173</v>
      </c>
      <c r="BK30" s="505">
        <v>24193</v>
      </c>
      <c r="BL30" s="800" t="s">
        <v>187</v>
      </c>
      <c r="BM30" s="501">
        <v>2009</v>
      </c>
      <c r="BN30" s="800" t="s">
        <v>98</v>
      </c>
      <c r="BO30" s="801"/>
      <c r="BP30" s="802"/>
      <c r="BQ30" s="803" t="s">
        <v>167</v>
      </c>
      <c r="BR30" s="507" t="s">
        <v>188</v>
      </c>
      <c r="BS30" s="507">
        <v>1</v>
      </c>
      <c r="BT30" s="507" t="s">
        <v>11</v>
      </c>
      <c r="BU30" s="507"/>
      <c r="BV30" s="507"/>
      <c r="BW30" s="507" t="s">
        <v>167</v>
      </c>
      <c r="BX30" s="801"/>
      <c r="BY30" s="800"/>
      <c r="BZ30" s="800"/>
      <c r="CA30" s="499"/>
      <c r="CB30" s="499" t="s">
        <v>174</v>
      </c>
      <c r="CC30" s="500" t="s">
        <v>175</v>
      </c>
      <c r="CD30" s="800">
        <v>12</v>
      </c>
      <c r="CE30" s="800">
        <v>2032</v>
      </c>
      <c r="CF30" s="800">
        <v>9</v>
      </c>
      <c r="CG30" s="500">
        <v>2032</v>
      </c>
      <c r="CH30" s="500">
        <v>6</v>
      </c>
      <c r="CI30" s="501">
        <v>2032</v>
      </c>
      <c r="CJ30" s="800" t="s">
        <v>167</v>
      </c>
      <c r="CK30" s="800" t="s">
        <v>167</v>
      </c>
      <c r="CL30" s="800" t="s">
        <v>176</v>
      </c>
      <c r="CM30" s="791"/>
      <c r="CN30" s="634">
        <v>720</v>
      </c>
      <c r="CO30" s="634">
        <v>-23663</v>
      </c>
      <c r="CP30" s="633">
        <v>-1972</v>
      </c>
      <c r="CQ30" s="564" t="s">
        <v>177</v>
      </c>
      <c r="CR30" s="241"/>
      <c r="CS30" s="241"/>
      <c r="CT30" s="241" t="s">
        <v>178</v>
      </c>
      <c r="CU30" s="241" t="s">
        <v>181</v>
      </c>
      <c r="CV30" s="241"/>
      <c r="DF30" s="94" t="s">
        <v>2</v>
      </c>
      <c r="DG30" s="94" t="s">
        <v>0</v>
      </c>
      <c r="DH30" s="94" t="s">
        <v>2</v>
      </c>
      <c r="DI30" s="94" t="s">
        <v>0</v>
      </c>
      <c r="DJ30" s="94">
        <v>2014</v>
      </c>
      <c r="DK30" s="94">
        <v>0</v>
      </c>
      <c r="DL30" s="94" t="s">
        <v>167</v>
      </c>
      <c r="DM30" s="94" t="s">
        <v>2</v>
      </c>
      <c r="DN30" s="94" t="s">
        <v>0</v>
      </c>
      <c r="DO30" s="94" t="s">
        <v>2</v>
      </c>
      <c r="DP30" s="94" t="s">
        <v>0</v>
      </c>
      <c r="DQ30" s="94">
        <v>2014</v>
      </c>
      <c r="DR30" s="94">
        <v>3.66</v>
      </c>
      <c r="DS30" s="94" t="s">
        <v>167</v>
      </c>
      <c r="DT30" s="94" t="s">
        <v>174</v>
      </c>
    </row>
    <row r="31" spans="1:124" s="94" customFormat="1" ht="21" customHeight="1" x14ac:dyDescent="0.2">
      <c r="A31" s="60">
        <v>320</v>
      </c>
      <c r="B31" s="601">
        <v>15</v>
      </c>
      <c r="C31" s="60" t="s">
        <v>165</v>
      </c>
      <c r="D31" s="610" t="s">
        <v>220</v>
      </c>
      <c r="E31" s="60" t="s">
        <v>10</v>
      </c>
      <c r="F31" s="609" t="s">
        <v>26</v>
      </c>
      <c r="G31" s="609" t="s">
        <v>0</v>
      </c>
      <c r="H31" s="609" t="s">
        <v>61</v>
      </c>
      <c r="I31" s="609" t="s">
        <v>0</v>
      </c>
      <c r="J31" s="60" t="s">
        <v>102</v>
      </c>
      <c r="K31" s="60" t="s">
        <v>182</v>
      </c>
      <c r="L31" s="60" t="s">
        <v>219</v>
      </c>
      <c r="M31" s="559" t="s">
        <v>280</v>
      </c>
      <c r="N31" s="600"/>
      <c r="O31" s="632"/>
      <c r="P31" s="607" t="s">
        <v>216</v>
      </c>
      <c r="Q31" s="96" t="s">
        <v>184</v>
      </c>
      <c r="R31" s="96" t="s">
        <v>185</v>
      </c>
      <c r="S31" s="85" t="s">
        <v>17</v>
      </c>
      <c r="T31" s="84" t="s">
        <v>186</v>
      </c>
      <c r="U31" s="99" t="s">
        <v>169</v>
      </c>
      <c r="V31" s="600">
        <v>1</v>
      </c>
      <c r="W31" s="600" t="s">
        <v>0</v>
      </c>
      <c r="X31" s="600">
        <v>8</v>
      </c>
      <c r="Y31" s="96">
        <v>4.4000000000000004</v>
      </c>
      <c r="Z31" s="600">
        <v>2</v>
      </c>
      <c r="AA31" s="600" t="s">
        <v>0</v>
      </c>
      <c r="AB31" s="600">
        <v>8</v>
      </c>
      <c r="AC31" s="600">
        <v>4.74</v>
      </c>
      <c r="AD31" s="600" t="s">
        <v>2</v>
      </c>
      <c r="AE31" s="600" t="s">
        <v>0</v>
      </c>
      <c r="AF31" s="600">
        <v>3</v>
      </c>
      <c r="AG31" s="600" t="s">
        <v>0</v>
      </c>
      <c r="AH31" s="600">
        <v>2013</v>
      </c>
      <c r="AI31" s="600"/>
      <c r="AJ31" s="57"/>
      <c r="AK31" s="63">
        <v>3</v>
      </c>
      <c r="AL31" s="600">
        <v>-24159</v>
      </c>
      <c r="AM31" s="600"/>
      <c r="AN31" s="96"/>
      <c r="AO31" s="96">
        <v>4.4000000000000004</v>
      </c>
      <c r="AP31" s="600">
        <v>0.34</v>
      </c>
      <c r="AQ31" s="600"/>
      <c r="AR31" s="62" t="s">
        <v>180</v>
      </c>
      <c r="AS31" s="606">
        <v>15</v>
      </c>
      <c r="AT31" s="604" t="s">
        <v>16</v>
      </c>
      <c r="AU31" s="605">
        <v>16</v>
      </c>
      <c r="AV31" s="604" t="s">
        <v>16</v>
      </c>
      <c r="AW31" s="603">
        <v>12</v>
      </c>
      <c r="AX31" s="73" t="s">
        <v>0</v>
      </c>
      <c r="AY31" s="602">
        <v>2014</v>
      </c>
      <c r="AZ31" s="600"/>
      <c r="BA31" s="600"/>
      <c r="BB31" s="59"/>
      <c r="BC31" s="600">
        <v>12</v>
      </c>
      <c r="BD31" s="59">
        <v>-24180</v>
      </c>
      <c r="BE31" s="518" t="s">
        <v>171</v>
      </c>
      <c r="BF31" s="600"/>
      <c r="BG31" s="60"/>
      <c r="BH31" s="492" t="s">
        <v>15</v>
      </c>
      <c r="BI31" s="501" t="s">
        <v>172</v>
      </c>
      <c r="BJ31" s="799" t="s">
        <v>173</v>
      </c>
      <c r="BK31" s="505">
        <v>24183</v>
      </c>
      <c r="BL31" s="800" t="s">
        <v>187</v>
      </c>
      <c r="BM31" s="501">
        <v>2013</v>
      </c>
      <c r="BN31" s="800" t="s">
        <v>186</v>
      </c>
      <c r="BO31" s="801"/>
      <c r="BP31" s="802"/>
      <c r="BQ31" s="803" t="s">
        <v>277</v>
      </c>
      <c r="BR31" s="507" t="s">
        <v>188</v>
      </c>
      <c r="BS31" s="507">
        <v>1</v>
      </c>
      <c r="BT31" s="507" t="s">
        <v>11</v>
      </c>
      <c r="BU31" s="507"/>
      <c r="BV31" s="507"/>
      <c r="BW31" s="507" t="s">
        <v>167</v>
      </c>
      <c r="BX31" s="801"/>
      <c r="BY31" s="800"/>
      <c r="BZ31" s="800"/>
      <c r="CA31" s="499"/>
      <c r="CB31" s="499" t="s">
        <v>174</v>
      </c>
      <c r="CC31" s="500" t="s">
        <v>175</v>
      </c>
      <c r="CD31" s="800">
        <v>10</v>
      </c>
      <c r="CE31" s="800">
        <v>2031</v>
      </c>
      <c r="CF31" s="800">
        <v>7</v>
      </c>
      <c r="CG31" s="500">
        <v>2031</v>
      </c>
      <c r="CH31" s="500">
        <v>4</v>
      </c>
      <c r="CI31" s="501">
        <v>2031</v>
      </c>
      <c r="CJ31" s="800" t="s">
        <v>167</v>
      </c>
      <c r="CK31" s="800" t="s">
        <v>167</v>
      </c>
      <c r="CL31" s="800" t="s">
        <v>176</v>
      </c>
      <c r="CM31" s="791"/>
      <c r="CN31" s="634">
        <v>660</v>
      </c>
      <c r="CO31" s="634">
        <v>-23709</v>
      </c>
      <c r="CP31" s="633">
        <v>-1976</v>
      </c>
      <c r="CQ31" s="564" t="s">
        <v>177</v>
      </c>
      <c r="CR31" s="241"/>
      <c r="CS31" s="241"/>
      <c r="CT31" s="241" t="s">
        <v>178</v>
      </c>
      <c r="CU31" s="241" t="s">
        <v>181</v>
      </c>
      <c r="CV31" s="241"/>
      <c r="DF31" s="94" t="s">
        <v>2</v>
      </c>
      <c r="DG31" s="94" t="s">
        <v>0</v>
      </c>
      <c r="DH31" s="94">
        <v>3</v>
      </c>
      <c r="DI31" s="94" t="s">
        <v>0</v>
      </c>
      <c r="DJ31" s="94">
        <v>2013</v>
      </c>
      <c r="DK31" s="94">
        <v>0</v>
      </c>
      <c r="DL31" s="94" t="s">
        <v>167</v>
      </c>
      <c r="DM31" s="94" t="s">
        <v>2</v>
      </c>
      <c r="DN31" s="94" t="s">
        <v>0</v>
      </c>
      <c r="DO31" s="94">
        <v>3</v>
      </c>
      <c r="DP31" s="94" t="s">
        <v>0</v>
      </c>
      <c r="DQ31" s="94">
        <v>2013</v>
      </c>
      <c r="DR31" s="94">
        <v>3.66</v>
      </c>
      <c r="DS31" s="94" t="s">
        <v>167</v>
      </c>
      <c r="DT31" s="94" t="s">
        <v>174</v>
      </c>
    </row>
    <row r="32" spans="1:124" s="94" customFormat="1" ht="22.5" customHeight="1" x14ac:dyDescent="0.2">
      <c r="A32" s="60">
        <v>337</v>
      </c>
      <c r="B32" s="601">
        <v>16</v>
      </c>
      <c r="C32" s="60" t="s">
        <v>190</v>
      </c>
      <c r="D32" s="610" t="s">
        <v>218</v>
      </c>
      <c r="E32" s="60" t="s">
        <v>20</v>
      </c>
      <c r="F32" s="609" t="s">
        <v>75</v>
      </c>
      <c r="G32" s="609" t="s">
        <v>0</v>
      </c>
      <c r="H32" s="609" t="s">
        <v>13</v>
      </c>
      <c r="I32" s="609" t="s">
        <v>0</v>
      </c>
      <c r="J32" s="60">
        <v>1951</v>
      </c>
      <c r="K32" s="60" t="s">
        <v>182</v>
      </c>
      <c r="L32" s="60" t="s">
        <v>217</v>
      </c>
      <c r="M32" s="559">
        <v>1.1000000000000001</v>
      </c>
      <c r="N32" s="600"/>
      <c r="O32" s="632" t="s">
        <v>213</v>
      </c>
      <c r="P32" s="607" t="s">
        <v>216</v>
      </c>
      <c r="Q32" s="96" t="s">
        <v>274</v>
      </c>
      <c r="R32" s="96" t="s">
        <v>275</v>
      </c>
      <c r="S32" s="85" t="s">
        <v>215</v>
      </c>
      <c r="T32" s="84" t="s">
        <v>276</v>
      </c>
      <c r="U32" s="99" t="s">
        <v>169</v>
      </c>
      <c r="V32" s="600">
        <v>6</v>
      </c>
      <c r="W32" s="600" t="s">
        <v>0</v>
      </c>
      <c r="X32" s="600">
        <v>6</v>
      </c>
      <c r="Y32" s="96">
        <v>8</v>
      </c>
      <c r="Z32" s="600">
        <v>9</v>
      </c>
      <c r="AA32" s="600" t="s">
        <v>16</v>
      </c>
      <c r="AB32" s="600">
        <v>10</v>
      </c>
      <c r="AC32" s="600" t="s">
        <v>16</v>
      </c>
      <c r="AD32" s="600" t="s">
        <v>2</v>
      </c>
      <c r="AE32" s="600" t="s">
        <v>0</v>
      </c>
      <c r="AF32" s="600" t="s">
        <v>8</v>
      </c>
      <c r="AG32" s="600" t="s">
        <v>0</v>
      </c>
      <c r="AH32" s="600">
        <v>2014</v>
      </c>
      <c r="AI32" s="600"/>
      <c r="AJ32" s="57">
        <v>8</v>
      </c>
      <c r="AK32" s="63">
        <v>1</v>
      </c>
      <c r="AL32" s="600">
        <v>-24176</v>
      </c>
      <c r="AM32" s="600"/>
      <c r="AN32" s="96"/>
      <c r="AO32" s="96">
        <v>6.2</v>
      </c>
      <c r="AP32" s="600">
        <v>0.36</v>
      </c>
      <c r="AQ32" s="600"/>
      <c r="AR32" s="62" t="s">
        <v>180</v>
      </c>
      <c r="AS32" s="606">
        <v>19</v>
      </c>
      <c r="AT32" s="604" t="s">
        <v>16</v>
      </c>
      <c r="AU32" s="605">
        <v>20</v>
      </c>
      <c r="AV32" s="604" t="s">
        <v>16</v>
      </c>
      <c r="AW32" s="603">
        <v>12</v>
      </c>
      <c r="AX32" s="73" t="s">
        <v>0</v>
      </c>
      <c r="AY32" s="602">
        <v>2014</v>
      </c>
      <c r="AZ32" s="600"/>
      <c r="BA32" s="600"/>
      <c r="BB32" s="59"/>
      <c r="BC32" s="600">
        <v>12</v>
      </c>
      <c r="BD32" s="59">
        <v>-24180</v>
      </c>
      <c r="BE32" s="518" t="s">
        <v>171</v>
      </c>
      <c r="BF32" s="600"/>
      <c r="BG32" s="60"/>
      <c r="BH32" s="492" t="s">
        <v>15</v>
      </c>
      <c r="BI32" s="501" t="s">
        <v>172</v>
      </c>
      <c r="BJ32" s="799" t="s">
        <v>173</v>
      </c>
      <c r="BK32" s="505" t="s">
        <v>174</v>
      </c>
      <c r="BL32" s="800" t="s">
        <v>174</v>
      </c>
      <c r="BM32" s="501"/>
      <c r="BN32" s="800"/>
      <c r="BO32" s="801"/>
      <c r="BP32" s="802"/>
      <c r="BQ32" s="803" t="s">
        <v>167</v>
      </c>
      <c r="BR32" s="507" t="s">
        <v>167</v>
      </c>
      <c r="BS32" s="507"/>
      <c r="BT32" s="507"/>
      <c r="BU32" s="507"/>
      <c r="BV32" s="507"/>
      <c r="BW32" s="507" t="s">
        <v>167</v>
      </c>
      <c r="BX32" s="801"/>
      <c r="BY32" s="800"/>
      <c r="BZ32" s="800"/>
      <c r="CA32" s="499"/>
      <c r="CB32" s="499" t="s">
        <v>174</v>
      </c>
      <c r="CC32" s="500" t="s">
        <v>175</v>
      </c>
      <c r="CD32" s="800">
        <v>11</v>
      </c>
      <c r="CE32" s="800">
        <v>2021</v>
      </c>
      <c r="CF32" s="800">
        <v>8</v>
      </c>
      <c r="CG32" s="500">
        <v>2021</v>
      </c>
      <c r="CH32" s="500">
        <v>5</v>
      </c>
      <c r="CI32" s="501">
        <v>2021</v>
      </c>
      <c r="CJ32" s="800" t="s">
        <v>167</v>
      </c>
      <c r="CK32" s="800" t="s">
        <v>167</v>
      </c>
      <c r="CL32" s="800" t="s">
        <v>278</v>
      </c>
      <c r="CM32" s="791">
        <v>10</v>
      </c>
      <c r="CN32" s="634">
        <v>840</v>
      </c>
      <c r="CO32" s="634">
        <v>-23410</v>
      </c>
      <c r="CP32" s="633">
        <v>-1951</v>
      </c>
      <c r="CQ32" s="564" t="s">
        <v>177</v>
      </c>
      <c r="CR32" s="241"/>
      <c r="CS32" s="241"/>
      <c r="CT32" s="241" t="s">
        <v>178</v>
      </c>
      <c r="CU32" s="241" t="s">
        <v>181</v>
      </c>
      <c r="CV32" s="241"/>
      <c r="CZ32" s="94" t="s">
        <v>214</v>
      </c>
      <c r="DE32" s="94" t="s">
        <v>213</v>
      </c>
      <c r="DF32" s="94" t="s">
        <v>2</v>
      </c>
      <c r="DG32" s="94" t="s">
        <v>0</v>
      </c>
      <c r="DH32" s="94" t="s">
        <v>8</v>
      </c>
      <c r="DI32" s="94" t="s">
        <v>0</v>
      </c>
      <c r="DJ32" s="94">
        <v>2013</v>
      </c>
      <c r="DK32" s="94">
        <v>0</v>
      </c>
      <c r="DL32" s="94" t="s">
        <v>167</v>
      </c>
      <c r="DM32" s="94" t="s">
        <v>2</v>
      </c>
      <c r="DN32" s="94" t="s">
        <v>0</v>
      </c>
      <c r="DO32" s="94" t="s">
        <v>8</v>
      </c>
      <c r="DP32" s="94" t="s">
        <v>0</v>
      </c>
      <c r="DQ32" s="94">
        <v>2013</v>
      </c>
      <c r="DS32" s="94" t="s">
        <v>167</v>
      </c>
      <c r="DT32" s="94" t="s">
        <v>174</v>
      </c>
    </row>
    <row r="33" spans="1:124" s="94" customFormat="1" ht="22.5" customHeight="1" x14ac:dyDescent="0.2">
      <c r="A33" s="60">
        <v>360</v>
      </c>
      <c r="B33" s="601">
        <v>17</v>
      </c>
      <c r="C33" s="60" t="s">
        <v>165</v>
      </c>
      <c r="D33" s="610" t="s">
        <v>212</v>
      </c>
      <c r="E33" s="60" t="s">
        <v>10</v>
      </c>
      <c r="F33" s="609" t="s">
        <v>108</v>
      </c>
      <c r="G33" s="609" t="s">
        <v>0</v>
      </c>
      <c r="H33" s="609">
        <v>5</v>
      </c>
      <c r="I33" s="609" t="s">
        <v>0</v>
      </c>
      <c r="J33" s="60">
        <v>1982</v>
      </c>
      <c r="K33" s="60" t="e">
        <v>#N/A</v>
      </c>
      <c r="L33" s="60"/>
      <c r="M33" s="559" t="e">
        <v>#N/A</v>
      </c>
      <c r="N33" s="600"/>
      <c r="O33" s="632" t="s">
        <v>56</v>
      </c>
      <c r="P33" s="607" t="s">
        <v>57</v>
      </c>
      <c r="Q33" s="96" t="s">
        <v>166</v>
      </c>
      <c r="R33" s="96" t="s">
        <v>167</v>
      </c>
      <c r="S33" s="85" t="s">
        <v>12</v>
      </c>
      <c r="T33" s="84" t="s">
        <v>98</v>
      </c>
      <c r="U33" s="99" t="s">
        <v>169</v>
      </c>
      <c r="V33" s="600">
        <v>3</v>
      </c>
      <c r="W33" s="600" t="s">
        <v>0</v>
      </c>
      <c r="X33" s="600">
        <v>9</v>
      </c>
      <c r="Y33" s="96">
        <v>3</v>
      </c>
      <c r="Z33" s="600">
        <v>4</v>
      </c>
      <c r="AA33" s="600" t="s">
        <v>0</v>
      </c>
      <c r="AB33" s="600">
        <v>9</v>
      </c>
      <c r="AC33" s="600">
        <v>3.33</v>
      </c>
      <c r="AD33" s="600" t="s">
        <v>2</v>
      </c>
      <c r="AE33" s="600" t="s">
        <v>0</v>
      </c>
      <c r="AF33" s="600">
        <v>5</v>
      </c>
      <c r="AG33" s="600" t="s">
        <v>0</v>
      </c>
      <c r="AH33" s="600">
        <v>2014</v>
      </c>
      <c r="AI33" s="600"/>
      <c r="AJ33" s="57"/>
      <c r="AK33" s="63">
        <v>3</v>
      </c>
      <c r="AL33" s="600">
        <v>-24173</v>
      </c>
      <c r="AM33" s="600"/>
      <c r="AN33" s="96"/>
      <c r="AO33" s="96">
        <v>2.34</v>
      </c>
      <c r="AP33" s="600">
        <v>0.33</v>
      </c>
      <c r="AQ33" s="600"/>
      <c r="AR33" s="62" t="s">
        <v>180</v>
      </c>
      <c r="AS33" s="606">
        <v>8</v>
      </c>
      <c r="AT33" s="604" t="s">
        <v>16</v>
      </c>
      <c r="AU33" s="605">
        <v>9</v>
      </c>
      <c r="AV33" s="604" t="s">
        <v>16</v>
      </c>
      <c r="AW33" s="603">
        <v>12</v>
      </c>
      <c r="AX33" s="73" t="s">
        <v>0</v>
      </c>
      <c r="AY33" s="602">
        <v>2014</v>
      </c>
      <c r="AZ33" s="600"/>
      <c r="BA33" s="600"/>
      <c r="BB33" s="59"/>
      <c r="BC33" s="600">
        <v>12</v>
      </c>
      <c r="BD33" s="59">
        <v>-24180</v>
      </c>
      <c r="BE33" s="518" t="s">
        <v>171</v>
      </c>
      <c r="BF33" s="600"/>
      <c r="BG33" s="60"/>
      <c r="BH33" s="492" t="s">
        <v>15</v>
      </c>
      <c r="BI33" s="501" t="s">
        <v>172</v>
      </c>
      <c r="BJ33" s="799" t="s">
        <v>173</v>
      </c>
      <c r="BK33" s="505">
        <v>24197</v>
      </c>
      <c r="BL33" s="800" t="s">
        <v>187</v>
      </c>
      <c r="BM33" s="501">
        <v>2013</v>
      </c>
      <c r="BN33" s="800" t="s">
        <v>98</v>
      </c>
      <c r="BO33" s="801"/>
      <c r="BP33" s="802"/>
      <c r="BQ33" s="803" t="s">
        <v>277</v>
      </c>
      <c r="BR33" s="507" t="s">
        <v>167</v>
      </c>
      <c r="BS33" s="507"/>
      <c r="BT33" s="507"/>
      <c r="BU33" s="507"/>
      <c r="BV33" s="507"/>
      <c r="BW33" s="507" t="s">
        <v>167</v>
      </c>
      <c r="BX33" s="801"/>
      <c r="BY33" s="800"/>
      <c r="BZ33" s="800"/>
      <c r="CA33" s="499"/>
      <c r="CB33" s="499" t="s">
        <v>174</v>
      </c>
      <c r="CC33" s="500" t="s">
        <v>175</v>
      </c>
      <c r="CD33" s="800">
        <v>6</v>
      </c>
      <c r="CE33" s="800">
        <v>2037</v>
      </c>
      <c r="CF33" s="800">
        <v>3</v>
      </c>
      <c r="CG33" s="500">
        <v>2037</v>
      </c>
      <c r="CH33" s="500">
        <v>12</v>
      </c>
      <c r="CI33" s="501">
        <v>2036</v>
      </c>
      <c r="CJ33" s="800" t="s">
        <v>167</v>
      </c>
      <c r="CK33" s="800" t="s">
        <v>167</v>
      </c>
      <c r="CL33" s="800" t="s">
        <v>176</v>
      </c>
      <c r="CM33" s="791"/>
      <c r="CN33" s="634">
        <v>660</v>
      </c>
      <c r="CO33" s="634">
        <v>-23777</v>
      </c>
      <c r="CP33" s="633">
        <v>-1982</v>
      </c>
      <c r="CQ33" s="564" t="s">
        <v>177</v>
      </c>
      <c r="CR33" s="241"/>
      <c r="CS33" s="241"/>
      <c r="CT33" s="241" t="s">
        <v>178</v>
      </c>
      <c r="CU33" s="241" t="s">
        <v>181</v>
      </c>
      <c r="CV33" s="241"/>
      <c r="DE33" s="94" t="s">
        <v>56</v>
      </c>
      <c r="DF33" s="94" t="s">
        <v>2</v>
      </c>
      <c r="DG33" s="94" t="s">
        <v>0</v>
      </c>
      <c r="DH33" s="94">
        <v>5</v>
      </c>
      <c r="DI33" s="94" t="s">
        <v>0</v>
      </c>
      <c r="DJ33" s="94">
        <v>2014</v>
      </c>
      <c r="DK33" s="94">
        <v>0</v>
      </c>
      <c r="DL33" s="94" t="s">
        <v>167</v>
      </c>
      <c r="DM33" s="94" t="s">
        <v>2</v>
      </c>
      <c r="DN33" s="94" t="s">
        <v>0</v>
      </c>
      <c r="DO33" s="94">
        <v>5</v>
      </c>
      <c r="DP33" s="94" t="s">
        <v>0</v>
      </c>
      <c r="DQ33" s="94">
        <v>2014</v>
      </c>
      <c r="DS33" s="94" t="s">
        <v>167</v>
      </c>
      <c r="DT33" s="94" t="s">
        <v>174</v>
      </c>
    </row>
    <row r="34" spans="1:124" s="94" customFormat="1" ht="32.25" customHeight="1" x14ac:dyDescent="0.2">
      <c r="A34" s="60">
        <v>377</v>
      </c>
      <c r="B34" s="601">
        <v>18</v>
      </c>
      <c r="C34" s="60" t="s">
        <v>165</v>
      </c>
      <c r="D34" s="610" t="s">
        <v>211</v>
      </c>
      <c r="E34" s="60" t="s">
        <v>10</v>
      </c>
      <c r="F34" s="609" t="s">
        <v>210</v>
      </c>
      <c r="G34" s="609" t="s">
        <v>0</v>
      </c>
      <c r="H34" s="609" t="s">
        <v>13</v>
      </c>
      <c r="I34" s="609" t="s">
        <v>0</v>
      </c>
      <c r="J34" s="60" t="s">
        <v>7</v>
      </c>
      <c r="K34" s="60" t="e">
        <v>#N/A</v>
      </c>
      <c r="L34" s="60"/>
      <c r="M34" s="559" t="e">
        <v>#N/A</v>
      </c>
      <c r="N34" s="600"/>
      <c r="O34" s="632" t="s">
        <v>52</v>
      </c>
      <c r="P34" s="607" t="s">
        <v>53</v>
      </c>
      <c r="Q34" s="96" t="s">
        <v>166</v>
      </c>
      <c r="R34" s="96" t="s">
        <v>167</v>
      </c>
      <c r="S34" s="85" t="s">
        <v>12</v>
      </c>
      <c r="T34" s="84" t="s">
        <v>98</v>
      </c>
      <c r="U34" s="99" t="s">
        <v>169</v>
      </c>
      <c r="V34" s="600">
        <v>3</v>
      </c>
      <c r="W34" s="600" t="s">
        <v>0</v>
      </c>
      <c r="X34" s="600">
        <v>9</v>
      </c>
      <c r="Y34" s="96">
        <v>3</v>
      </c>
      <c r="Z34" s="600">
        <v>4</v>
      </c>
      <c r="AA34" s="600" t="s">
        <v>0</v>
      </c>
      <c r="AB34" s="600">
        <v>9</v>
      </c>
      <c r="AC34" s="600">
        <v>3.33</v>
      </c>
      <c r="AD34" s="600" t="s">
        <v>2</v>
      </c>
      <c r="AE34" s="600" t="s">
        <v>0</v>
      </c>
      <c r="AF34" s="600">
        <v>5</v>
      </c>
      <c r="AG34" s="600" t="s">
        <v>0</v>
      </c>
      <c r="AH34" s="600">
        <v>2014</v>
      </c>
      <c r="AI34" s="600"/>
      <c r="AJ34" s="57"/>
      <c r="AK34" s="63">
        <v>3</v>
      </c>
      <c r="AL34" s="600">
        <v>-24173</v>
      </c>
      <c r="AM34" s="600"/>
      <c r="AN34" s="96"/>
      <c r="AO34" s="96">
        <v>2.34</v>
      </c>
      <c r="AP34" s="600">
        <v>0.33</v>
      </c>
      <c r="AQ34" s="600"/>
      <c r="AR34" s="62" t="s">
        <v>180</v>
      </c>
      <c r="AS34" s="606">
        <v>8</v>
      </c>
      <c r="AT34" s="604" t="s">
        <v>16</v>
      </c>
      <c r="AU34" s="605">
        <v>9</v>
      </c>
      <c r="AV34" s="604" t="s">
        <v>16</v>
      </c>
      <c r="AW34" s="603">
        <v>12</v>
      </c>
      <c r="AX34" s="73" t="s">
        <v>0</v>
      </c>
      <c r="AY34" s="602">
        <v>2014</v>
      </c>
      <c r="AZ34" s="600"/>
      <c r="BA34" s="600"/>
      <c r="BB34" s="59"/>
      <c r="BC34" s="600">
        <v>12</v>
      </c>
      <c r="BD34" s="59">
        <v>-24180</v>
      </c>
      <c r="BE34" s="518" t="s">
        <v>171</v>
      </c>
      <c r="BF34" s="600"/>
      <c r="BG34" s="60"/>
      <c r="BH34" s="492" t="s">
        <v>15</v>
      </c>
      <c r="BI34" s="501" t="s">
        <v>172</v>
      </c>
      <c r="BJ34" s="799" t="s">
        <v>173</v>
      </c>
      <c r="BK34" s="505">
        <v>24197</v>
      </c>
      <c r="BL34" s="800" t="s">
        <v>187</v>
      </c>
      <c r="BM34" s="501">
        <v>2013</v>
      </c>
      <c r="BN34" s="800" t="s">
        <v>98</v>
      </c>
      <c r="BO34" s="801"/>
      <c r="BP34" s="802"/>
      <c r="BQ34" s="803" t="s">
        <v>277</v>
      </c>
      <c r="BR34" s="507" t="s">
        <v>167</v>
      </c>
      <c r="BS34" s="507"/>
      <c r="BT34" s="507"/>
      <c r="BU34" s="507"/>
      <c r="BV34" s="507"/>
      <c r="BW34" s="507" t="s">
        <v>167</v>
      </c>
      <c r="BX34" s="801"/>
      <c r="BY34" s="800"/>
      <c r="BZ34" s="800"/>
      <c r="CA34" s="499"/>
      <c r="CB34" s="499" t="s">
        <v>174</v>
      </c>
      <c r="CC34" s="500" t="s">
        <v>175</v>
      </c>
      <c r="CD34" s="800">
        <v>11</v>
      </c>
      <c r="CE34" s="800">
        <v>2037</v>
      </c>
      <c r="CF34" s="800">
        <v>8</v>
      </c>
      <c r="CG34" s="500">
        <v>2037</v>
      </c>
      <c r="CH34" s="500">
        <v>5</v>
      </c>
      <c r="CI34" s="501">
        <v>2037</v>
      </c>
      <c r="CJ34" s="800" t="s">
        <v>167</v>
      </c>
      <c r="CK34" s="800" t="s">
        <v>167</v>
      </c>
      <c r="CL34" s="800" t="s">
        <v>176</v>
      </c>
      <c r="CM34" s="791"/>
      <c r="CN34" s="634">
        <v>660</v>
      </c>
      <c r="CO34" s="634">
        <v>-23782</v>
      </c>
      <c r="CP34" s="633">
        <v>-1982</v>
      </c>
      <c r="CQ34" s="564" t="s">
        <v>177</v>
      </c>
      <c r="CR34" s="241"/>
      <c r="CS34" s="241"/>
      <c r="CT34" s="241" t="s">
        <v>178</v>
      </c>
      <c r="CU34" s="241" t="s">
        <v>181</v>
      </c>
      <c r="CV34" s="241"/>
      <c r="DE34" s="94" t="s">
        <v>52</v>
      </c>
      <c r="DF34" s="94" t="s">
        <v>2</v>
      </c>
      <c r="DG34" s="94" t="s">
        <v>0</v>
      </c>
      <c r="DH34" s="94">
        <v>5</v>
      </c>
      <c r="DI34" s="94" t="s">
        <v>0</v>
      </c>
      <c r="DJ34" s="94">
        <v>2014</v>
      </c>
      <c r="DK34" s="94">
        <v>0</v>
      </c>
      <c r="DL34" s="94" t="s">
        <v>167</v>
      </c>
      <c r="DM34" s="94" t="s">
        <v>2</v>
      </c>
      <c r="DN34" s="94" t="s">
        <v>0</v>
      </c>
      <c r="DO34" s="94">
        <v>5</v>
      </c>
      <c r="DP34" s="94" t="s">
        <v>0</v>
      </c>
      <c r="DQ34" s="94">
        <v>2014</v>
      </c>
      <c r="DS34" s="94" t="s">
        <v>167</v>
      </c>
      <c r="DT34" s="94" t="s">
        <v>174</v>
      </c>
    </row>
    <row r="35" spans="1:124" s="94" customFormat="1" ht="30" customHeight="1" x14ac:dyDescent="0.2">
      <c r="A35" s="60">
        <v>388</v>
      </c>
      <c r="B35" s="601">
        <v>19</v>
      </c>
      <c r="C35" s="60" t="s">
        <v>165</v>
      </c>
      <c r="D35" s="610" t="s">
        <v>209</v>
      </c>
      <c r="E35" s="60" t="s">
        <v>10</v>
      </c>
      <c r="F35" s="609" t="s">
        <v>13</v>
      </c>
      <c r="G35" s="609" t="s">
        <v>0</v>
      </c>
      <c r="H35" s="609" t="s">
        <v>45</v>
      </c>
      <c r="I35" s="609" t="s">
        <v>0</v>
      </c>
      <c r="J35" s="60" t="s">
        <v>107</v>
      </c>
      <c r="K35" s="60" t="e">
        <v>#N/A</v>
      </c>
      <c r="L35" s="60"/>
      <c r="M35" s="559" t="e">
        <v>#N/A</v>
      </c>
      <c r="N35" s="600"/>
      <c r="O35" s="632" t="s">
        <v>208</v>
      </c>
      <c r="P35" s="607" t="s">
        <v>53</v>
      </c>
      <c r="Q35" s="96" t="s">
        <v>184</v>
      </c>
      <c r="R35" s="96" t="s">
        <v>185</v>
      </c>
      <c r="S35" s="85" t="s">
        <v>17</v>
      </c>
      <c r="T35" s="84" t="s">
        <v>186</v>
      </c>
      <c r="U35" s="99" t="s">
        <v>169</v>
      </c>
      <c r="V35" s="600">
        <v>0</v>
      </c>
      <c r="W35" s="600" t="s">
        <v>0</v>
      </c>
      <c r="X35" s="600">
        <v>8</v>
      </c>
      <c r="Y35" s="96">
        <v>4.0600000000000005</v>
      </c>
      <c r="Z35" s="600">
        <v>1</v>
      </c>
      <c r="AA35" s="600" t="s">
        <v>0</v>
      </c>
      <c r="AB35" s="600">
        <v>8</v>
      </c>
      <c r="AC35" s="600">
        <v>4.4000000000000004</v>
      </c>
      <c r="AD35" s="600" t="s">
        <v>2</v>
      </c>
      <c r="AE35" s="600" t="s">
        <v>0</v>
      </c>
      <c r="AF35" s="600" t="s">
        <v>45</v>
      </c>
      <c r="AG35" s="600" t="s">
        <v>0</v>
      </c>
      <c r="AH35" s="600">
        <v>2012</v>
      </c>
      <c r="AI35" s="600"/>
      <c r="AJ35" s="57"/>
      <c r="AK35" s="63">
        <v>3</v>
      </c>
      <c r="AL35" s="600">
        <v>-24151</v>
      </c>
      <c r="AM35" s="600"/>
      <c r="AN35" s="96"/>
      <c r="AO35" s="96">
        <v>4.4000000000000004</v>
      </c>
      <c r="AP35" s="600">
        <v>0.34</v>
      </c>
      <c r="AQ35" s="600"/>
      <c r="AR35" s="62" t="s">
        <v>180</v>
      </c>
      <c r="AS35" s="606">
        <v>16</v>
      </c>
      <c r="AT35" s="604" t="s">
        <v>16</v>
      </c>
      <c r="AU35" s="605">
        <v>17</v>
      </c>
      <c r="AV35" s="604" t="s">
        <v>16</v>
      </c>
      <c r="AW35" s="603">
        <v>12</v>
      </c>
      <c r="AX35" s="73" t="s">
        <v>0</v>
      </c>
      <c r="AY35" s="602">
        <v>2014</v>
      </c>
      <c r="AZ35" s="600"/>
      <c r="BA35" s="600"/>
      <c r="BB35" s="59"/>
      <c r="BC35" s="600">
        <v>12</v>
      </c>
      <c r="BD35" s="59">
        <v>-24180</v>
      </c>
      <c r="BE35" s="518" t="s">
        <v>171</v>
      </c>
      <c r="BF35" s="600"/>
      <c r="BG35" s="60"/>
      <c r="BH35" s="492" t="s">
        <v>15</v>
      </c>
      <c r="BI35" s="501" t="s">
        <v>172</v>
      </c>
      <c r="BJ35" s="799" t="s">
        <v>173</v>
      </c>
      <c r="BK35" s="505">
        <v>24175</v>
      </c>
      <c r="BL35" s="800" t="s">
        <v>174</v>
      </c>
      <c r="BM35" s="501"/>
      <c r="BN35" s="800"/>
      <c r="BO35" s="801"/>
      <c r="BP35" s="802"/>
      <c r="BQ35" s="803" t="s">
        <v>167</v>
      </c>
      <c r="BR35" s="507" t="s">
        <v>188</v>
      </c>
      <c r="BS35" s="507">
        <v>7</v>
      </c>
      <c r="BT35" s="507">
        <v>2012</v>
      </c>
      <c r="BU35" s="507"/>
      <c r="BV35" s="507"/>
      <c r="BW35" s="507" t="s">
        <v>167</v>
      </c>
      <c r="BX35" s="801"/>
      <c r="BY35" s="800"/>
      <c r="BZ35" s="800"/>
      <c r="CA35" s="499"/>
      <c r="CB35" s="499" t="s">
        <v>174</v>
      </c>
      <c r="CC35" s="500" t="s">
        <v>175</v>
      </c>
      <c r="CD35" s="800">
        <v>8</v>
      </c>
      <c r="CE35" s="800">
        <v>2026</v>
      </c>
      <c r="CF35" s="800">
        <v>5</v>
      </c>
      <c r="CG35" s="500">
        <v>2026</v>
      </c>
      <c r="CH35" s="500">
        <v>2</v>
      </c>
      <c r="CI35" s="501">
        <v>2026</v>
      </c>
      <c r="CJ35" s="800" t="s">
        <v>167</v>
      </c>
      <c r="CK35" s="800" t="s">
        <v>167</v>
      </c>
      <c r="CL35" s="800" t="s">
        <v>176</v>
      </c>
      <c r="CM35" s="791"/>
      <c r="CN35" s="634">
        <v>660</v>
      </c>
      <c r="CO35" s="634">
        <v>-23647</v>
      </c>
      <c r="CP35" s="633">
        <v>-1971</v>
      </c>
      <c r="CQ35" s="564" t="s">
        <v>177</v>
      </c>
      <c r="CR35" s="241"/>
      <c r="CS35" s="241"/>
      <c r="CT35" s="241" t="s">
        <v>178</v>
      </c>
      <c r="CU35" s="241" t="s">
        <v>181</v>
      </c>
      <c r="CV35" s="241"/>
      <c r="DE35" s="94" t="s">
        <v>208</v>
      </c>
      <c r="DF35" s="94" t="s">
        <v>2</v>
      </c>
      <c r="DG35" s="94" t="s">
        <v>0</v>
      </c>
      <c r="DH35" s="94" t="s">
        <v>45</v>
      </c>
      <c r="DI35" s="94" t="s">
        <v>0</v>
      </c>
      <c r="DJ35" s="94">
        <v>2012</v>
      </c>
      <c r="DK35" s="94">
        <v>0</v>
      </c>
      <c r="DL35" s="94" t="s">
        <v>167</v>
      </c>
      <c r="DM35" s="94" t="s">
        <v>2</v>
      </c>
      <c r="DN35" s="94" t="s">
        <v>0</v>
      </c>
      <c r="DO35" s="94" t="s">
        <v>45</v>
      </c>
      <c r="DP35" s="94" t="s">
        <v>0</v>
      </c>
      <c r="DQ35" s="94">
        <v>2012</v>
      </c>
      <c r="DR35" s="94">
        <v>3.99</v>
      </c>
      <c r="DS35" s="94">
        <v>-0.24999999999999989</v>
      </c>
      <c r="DT35" s="94" t="s">
        <v>174</v>
      </c>
    </row>
    <row r="36" spans="1:124" s="94" customFormat="1" ht="21" customHeight="1" x14ac:dyDescent="0.2">
      <c r="A36" s="60">
        <v>418</v>
      </c>
      <c r="B36" s="601">
        <v>20</v>
      </c>
      <c r="C36" s="60" t="s">
        <v>165</v>
      </c>
      <c r="D36" s="610" t="s">
        <v>207</v>
      </c>
      <c r="E36" s="60" t="s">
        <v>10</v>
      </c>
      <c r="F36" s="609" t="s">
        <v>36</v>
      </c>
      <c r="G36" s="609" t="s">
        <v>0</v>
      </c>
      <c r="H36" s="609" t="s">
        <v>35</v>
      </c>
      <c r="I36" s="609" t="s">
        <v>0</v>
      </c>
      <c r="J36" s="60">
        <v>1978</v>
      </c>
      <c r="K36" s="60" t="s">
        <v>182</v>
      </c>
      <c r="L36" s="60" t="s">
        <v>206</v>
      </c>
      <c r="M36" s="559" t="s">
        <v>183</v>
      </c>
      <c r="N36" s="600"/>
      <c r="O36" s="632"/>
      <c r="P36" s="607" t="s">
        <v>205</v>
      </c>
      <c r="Q36" s="96" t="s">
        <v>166</v>
      </c>
      <c r="R36" s="96" t="s">
        <v>167</v>
      </c>
      <c r="S36" s="85" t="s">
        <v>12</v>
      </c>
      <c r="T36" s="84" t="s">
        <v>98</v>
      </c>
      <c r="U36" s="99" t="s">
        <v>169</v>
      </c>
      <c r="V36" s="600">
        <v>4</v>
      </c>
      <c r="W36" s="600" t="s">
        <v>0</v>
      </c>
      <c r="X36" s="600">
        <v>9</v>
      </c>
      <c r="Y36" s="96">
        <v>3.33</v>
      </c>
      <c r="Z36" s="600">
        <v>5</v>
      </c>
      <c r="AA36" s="600" t="s">
        <v>0</v>
      </c>
      <c r="AB36" s="600">
        <v>9</v>
      </c>
      <c r="AC36" s="600">
        <v>3.66</v>
      </c>
      <c r="AD36" s="600" t="s">
        <v>2</v>
      </c>
      <c r="AE36" s="600" t="s">
        <v>0</v>
      </c>
      <c r="AF36" s="600">
        <v>3</v>
      </c>
      <c r="AG36" s="600" t="s">
        <v>0</v>
      </c>
      <c r="AH36" s="600">
        <v>2014</v>
      </c>
      <c r="AI36" s="600"/>
      <c r="AJ36" s="57"/>
      <c r="AK36" s="63">
        <v>3</v>
      </c>
      <c r="AL36" s="600">
        <v>-24171</v>
      </c>
      <c r="AM36" s="600"/>
      <c r="AN36" s="96"/>
      <c r="AO36" s="96">
        <v>2.34</v>
      </c>
      <c r="AP36" s="600">
        <v>0.33</v>
      </c>
      <c r="AQ36" s="600"/>
      <c r="AR36" s="62" t="s">
        <v>180</v>
      </c>
      <c r="AS36" s="606">
        <v>12</v>
      </c>
      <c r="AT36" s="604" t="s">
        <v>16</v>
      </c>
      <c r="AU36" s="605">
        <v>13</v>
      </c>
      <c r="AV36" s="604" t="s">
        <v>16</v>
      </c>
      <c r="AW36" s="603">
        <v>12</v>
      </c>
      <c r="AX36" s="73" t="s">
        <v>0</v>
      </c>
      <c r="AY36" s="602">
        <v>2014</v>
      </c>
      <c r="AZ36" s="600"/>
      <c r="BA36" s="600"/>
      <c r="BB36" s="59"/>
      <c r="BC36" s="600">
        <v>12</v>
      </c>
      <c r="BD36" s="59">
        <v>-24180</v>
      </c>
      <c r="BE36" s="518" t="s">
        <v>171</v>
      </c>
      <c r="BF36" s="600"/>
      <c r="BG36" s="60"/>
      <c r="BH36" s="492" t="s">
        <v>15</v>
      </c>
      <c r="BI36" s="501" t="s">
        <v>172</v>
      </c>
      <c r="BJ36" s="799" t="s">
        <v>173</v>
      </c>
      <c r="BK36" s="505">
        <v>24195</v>
      </c>
      <c r="BL36" s="800" t="s">
        <v>187</v>
      </c>
      <c r="BM36" s="501">
        <v>2013</v>
      </c>
      <c r="BN36" s="800" t="s">
        <v>98</v>
      </c>
      <c r="BO36" s="801"/>
      <c r="BP36" s="802"/>
      <c r="BQ36" s="803" t="s">
        <v>277</v>
      </c>
      <c r="BR36" s="507" t="s">
        <v>167</v>
      </c>
      <c r="BS36" s="507" t="s">
        <v>174</v>
      </c>
      <c r="BT36" s="507"/>
      <c r="BU36" s="507"/>
      <c r="BV36" s="507"/>
      <c r="BW36" s="507" t="s">
        <v>167</v>
      </c>
      <c r="BX36" s="801"/>
      <c r="BY36" s="800"/>
      <c r="BZ36" s="800"/>
      <c r="CA36" s="499"/>
      <c r="CB36" s="499" t="s">
        <v>174</v>
      </c>
      <c r="CC36" s="500" t="s">
        <v>175</v>
      </c>
      <c r="CD36" s="800">
        <v>4</v>
      </c>
      <c r="CE36" s="800">
        <v>2033</v>
      </c>
      <c r="CF36" s="800">
        <v>1</v>
      </c>
      <c r="CG36" s="500">
        <v>2033</v>
      </c>
      <c r="CH36" s="500">
        <v>10</v>
      </c>
      <c r="CI36" s="501">
        <v>2032</v>
      </c>
      <c r="CJ36" s="800" t="s">
        <v>167</v>
      </c>
      <c r="CK36" s="800" t="s">
        <v>167</v>
      </c>
      <c r="CL36" s="800" t="s">
        <v>176</v>
      </c>
      <c r="CM36" s="791"/>
      <c r="CN36" s="634">
        <v>660</v>
      </c>
      <c r="CO36" s="634">
        <v>-23727</v>
      </c>
      <c r="CP36" s="633">
        <v>-1978</v>
      </c>
      <c r="CQ36" s="564" t="s">
        <v>177</v>
      </c>
      <c r="CR36" s="241"/>
      <c r="CS36" s="241"/>
      <c r="CT36" s="241" t="s">
        <v>178</v>
      </c>
      <c r="CU36" s="241"/>
      <c r="CV36" s="241" t="s">
        <v>179</v>
      </c>
      <c r="DF36" s="94" t="s">
        <v>2</v>
      </c>
      <c r="DG36" s="94" t="s">
        <v>0</v>
      </c>
      <c r="DH36" s="94">
        <v>3</v>
      </c>
      <c r="DI36" s="94" t="s">
        <v>0</v>
      </c>
      <c r="DJ36" s="94">
        <v>2014</v>
      </c>
      <c r="DK36" s="94">
        <v>0</v>
      </c>
      <c r="DL36" s="94" t="s">
        <v>167</v>
      </c>
      <c r="DM36" s="94" t="s">
        <v>2</v>
      </c>
      <c r="DN36" s="94" t="s">
        <v>0</v>
      </c>
      <c r="DO36" s="94">
        <v>3</v>
      </c>
      <c r="DP36" s="94" t="s">
        <v>0</v>
      </c>
      <c r="DQ36" s="94">
        <v>2014</v>
      </c>
      <c r="DS36" s="94" t="s">
        <v>167</v>
      </c>
      <c r="DT36" s="94" t="s">
        <v>174</v>
      </c>
    </row>
    <row r="37" spans="1:124" s="94" customFormat="1" ht="26.25" customHeight="1" x14ac:dyDescent="0.2">
      <c r="A37" s="60">
        <v>550</v>
      </c>
      <c r="B37" s="601">
        <v>21</v>
      </c>
      <c r="C37" s="60" t="s">
        <v>165</v>
      </c>
      <c r="D37" s="610" t="s">
        <v>204</v>
      </c>
      <c r="E37" s="60" t="s">
        <v>10</v>
      </c>
      <c r="F37" s="609" t="s">
        <v>26</v>
      </c>
      <c r="G37" s="609" t="s">
        <v>0</v>
      </c>
      <c r="H37" s="609" t="s">
        <v>49</v>
      </c>
      <c r="I37" s="609" t="s">
        <v>0</v>
      </c>
      <c r="J37" s="60">
        <v>1975</v>
      </c>
      <c r="K37" s="60" t="s">
        <v>182</v>
      </c>
      <c r="L37" s="60" t="s">
        <v>203</v>
      </c>
      <c r="M37" s="559" t="s">
        <v>280</v>
      </c>
      <c r="N37" s="600"/>
      <c r="O37" s="632"/>
      <c r="P37" s="607" t="s">
        <v>40</v>
      </c>
      <c r="Q37" s="96" t="s">
        <v>184</v>
      </c>
      <c r="R37" s="96" t="s">
        <v>185</v>
      </c>
      <c r="S37" s="85" t="s">
        <v>17</v>
      </c>
      <c r="T37" s="84" t="s">
        <v>186</v>
      </c>
      <c r="U37" s="99" t="s">
        <v>169</v>
      </c>
      <c r="V37" s="600">
        <v>0</v>
      </c>
      <c r="W37" s="600" t="s">
        <v>0</v>
      </c>
      <c r="X37" s="600">
        <v>8</v>
      </c>
      <c r="Y37" s="96">
        <v>4.0600000000000005</v>
      </c>
      <c r="Z37" s="600">
        <v>1</v>
      </c>
      <c r="AA37" s="600" t="s">
        <v>0</v>
      </c>
      <c r="AB37" s="600">
        <v>8</v>
      </c>
      <c r="AC37" s="600">
        <v>4.4000000000000004</v>
      </c>
      <c r="AD37" s="600" t="s">
        <v>2</v>
      </c>
      <c r="AE37" s="600" t="s">
        <v>0</v>
      </c>
      <c r="AF37" s="600" t="s">
        <v>45</v>
      </c>
      <c r="AG37" s="600" t="s">
        <v>0</v>
      </c>
      <c r="AH37" s="600">
        <v>2012</v>
      </c>
      <c r="AI37" s="600"/>
      <c r="AJ37" s="57"/>
      <c r="AK37" s="63">
        <v>3</v>
      </c>
      <c r="AL37" s="600">
        <v>-24151</v>
      </c>
      <c r="AM37" s="600"/>
      <c r="AN37" s="96"/>
      <c r="AO37" s="96">
        <v>4.4000000000000004</v>
      </c>
      <c r="AP37" s="600">
        <v>0.34</v>
      </c>
      <c r="AQ37" s="600"/>
      <c r="AR37" s="62" t="s">
        <v>180</v>
      </c>
      <c r="AS37" s="606">
        <v>15</v>
      </c>
      <c r="AT37" s="604" t="s">
        <v>16</v>
      </c>
      <c r="AU37" s="605">
        <v>16</v>
      </c>
      <c r="AV37" s="604" t="s">
        <v>16</v>
      </c>
      <c r="AW37" s="603">
        <v>12</v>
      </c>
      <c r="AX37" s="73" t="s">
        <v>0</v>
      </c>
      <c r="AY37" s="602">
        <v>2014</v>
      </c>
      <c r="AZ37" s="600"/>
      <c r="BA37" s="600"/>
      <c r="BB37" s="59"/>
      <c r="BC37" s="600">
        <v>12</v>
      </c>
      <c r="BD37" s="59">
        <v>-24180</v>
      </c>
      <c r="BE37" s="518" t="s">
        <v>171</v>
      </c>
      <c r="BF37" s="600"/>
      <c r="BG37" s="60"/>
      <c r="BH37" s="492" t="s">
        <v>15</v>
      </c>
      <c r="BI37" s="501" t="s">
        <v>172</v>
      </c>
      <c r="BJ37" s="799" t="s">
        <v>173</v>
      </c>
      <c r="BK37" s="505">
        <v>24175</v>
      </c>
      <c r="BL37" s="800" t="s">
        <v>174</v>
      </c>
      <c r="BM37" s="501"/>
      <c r="BN37" s="800"/>
      <c r="BO37" s="801"/>
      <c r="BP37" s="802"/>
      <c r="BQ37" s="803" t="s">
        <v>167</v>
      </c>
      <c r="BR37" s="507" t="s">
        <v>188</v>
      </c>
      <c r="BS37" s="507">
        <v>7</v>
      </c>
      <c r="BT37" s="507">
        <v>2012</v>
      </c>
      <c r="BU37" s="507"/>
      <c r="BV37" s="507"/>
      <c r="BW37" s="507" t="s">
        <v>167</v>
      </c>
      <c r="BX37" s="801"/>
      <c r="BY37" s="800"/>
      <c r="BZ37" s="800"/>
      <c r="CA37" s="499"/>
      <c r="CB37" s="499" t="s">
        <v>174</v>
      </c>
      <c r="CC37" s="500" t="s">
        <v>175</v>
      </c>
      <c r="CD37" s="800">
        <v>12</v>
      </c>
      <c r="CE37" s="800">
        <v>2030</v>
      </c>
      <c r="CF37" s="800">
        <v>9</v>
      </c>
      <c r="CG37" s="500">
        <v>2030</v>
      </c>
      <c r="CH37" s="500">
        <v>6</v>
      </c>
      <c r="CI37" s="501">
        <v>2030</v>
      </c>
      <c r="CJ37" s="800" t="s">
        <v>167</v>
      </c>
      <c r="CK37" s="800" t="s">
        <v>167</v>
      </c>
      <c r="CL37" s="800" t="s">
        <v>176</v>
      </c>
      <c r="CM37" s="791"/>
      <c r="CN37" s="634">
        <v>660</v>
      </c>
      <c r="CO37" s="634">
        <v>-23699</v>
      </c>
      <c r="CP37" s="633">
        <v>-1975</v>
      </c>
      <c r="CQ37" s="564" t="s">
        <v>177</v>
      </c>
      <c r="CR37" s="241"/>
      <c r="CS37" s="241"/>
      <c r="CT37" s="241" t="s">
        <v>178</v>
      </c>
      <c r="CU37" s="241" t="s">
        <v>181</v>
      </c>
      <c r="CV37" s="241"/>
      <c r="DC37" s="94" t="s">
        <v>202</v>
      </c>
      <c r="DD37" s="94" t="s">
        <v>201</v>
      </c>
      <c r="DF37" s="94" t="s">
        <v>2</v>
      </c>
      <c r="DG37" s="94" t="s">
        <v>0</v>
      </c>
      <c r="DH37" s="94" t="s">
        <v>45</v>
      </c>
      <c r="DI37" s="94" t="s">
        <v>0</v>
      </c>
      <c r="DJ37" s="94">
        <v>2012</v>
      </c>
      <c r="DK37" s="94">
        <v>0</v>
      </c>
      <c r="DL37" s="94" t="s">
        <v>167</v>
      </c>
      <c r="DM37" s="94" t="s">
        <v>2</v>
      </c>
      <c r="DN37" s="94" t="s">
        <v>0</v>
      </c>
      <c r="DO37" s="94" t="s">
        <v>45</v>
      </c>
      <c r="DP37" s="94" t="s">
        <v>0</v>
      </c>
      <c r="DQ37" s="94">
        <v>2012</v>
      </c>
      <c r="DR37" s="94">
        <v>3.66</v>
      </c>
      <c r="DS37" s="94">
        <v>8.0000000000000182E-2</v>
      </c>
      <c r="DT37" s="94" t="s">
        <v>174</v>
      </c>
    </row>
    <row r="38" spans="1:124" s="94" customFormat="1" ht="38.25" customHeight="1" x14ac:dyDescent="0.2">
      <c r="A38" s="60">
        <v>663</v>
      </c>
      <c r="B38" s="601">
        <v>22</v>
      </c>
      <c r="C38" s="60" t="s">
        <v>190</v>
      </c>
      <c r="D38" s="610" t="s">
        <v>200</v>
      </c>
      <c r="E38" s="60" t="s">
        <v>20</v>
      </c>
      <c r="F38" s="609" t="s">
        <v>199</v>
      </c>
      <c r="G38" s="609" t="s">
        <v>0</v>
      </c>
      <c r="H38" s="609" t="s">
        <v>49</v>
      </c>
      <c r="I38" s="609" t="s">
        <v>0</v>
      </c>
      <c r="J38" s="60">
        <v>1979</v>
      </c>
      <c r="K38" s="60" t="e">
        <v>#N/A</v>
      </c>
      <c r="L38" s="60"/>
      <c r="M38" s="559" t="e">
        <v>#N/A</v>
      </c>
      <c r="N38" s="600"/>
      <c r="O38" s="631" t="s">
        <v>196</v>
      </c>
      <c r="P38" s="607" t="s">
        <v>5</v>
      </c>
      <c r="Q38" s="96" t="s">
        <v>184</v>
      </c>
      <c r="R38" s="96" t="s">
        <v>185</v>
      </c>
      <c r="S38" s="85" t="s">
        <v>17</v>
      </c>
      <c r="T38" s="84" t="s">
        <v>186</v>
      </c>
      <c r="U38" s="99" t="s">
        <v>169</v>
      </c>
      <c r="V38" s="600">
        <v>0</v>
      </c>
      <c r="W38" s="600" t="s">
        <v>0</v>
      </c>
      <c r="X38" s="600">
        <v>8</v>
      </c>
      <c r="Y38" s="96">
        <v>4.0600000000000005</v>
      </c>
      <c r="Z38" s="600">
        <v>1</v>
      </c>
      <c r="AA38" s="600" t="s">
        <v>0</v>
      </c>
      <c r="AB38" s="600">
        <v>8</v>
      </c>
      <c r="AC38" s="600">
        <v>4.4000000000000004</v>
      </c>
      <c r="AD38" s="600" t="s">
        <v>2</v>
      </c>
      <c r="AE38" s="600" t="s">
        <v>0</v>
      </c>
      <c r="AF38" s="600" t="s">
        <v>45</v>
      </c>
      <c r="AG38" s="600" t="s">
        <v>0</v>
      </c>
      <c r="AH38" s="600">
        <v>2012</v>
      </c>
      <c r="AI38" s="600"/>
      <c r="AJ38" s="57"/>
      <c r="AK38" s="63">
        <v>3</v>
      </c>
      <c r="AL38" s="600">
        <v>-24151</v>
      </c>
      <c r="AM38" s="600"/>
      <c r="AN38" s="96"/>
      <c r="AO38" s="96">
        <v>4.4000000000000004</v>
      </c>
      <c r="AP38" s="600">
        <v>0.34</v>
      </c>
      <c r="AQ38" s="600"/>
      <c r="AR38" s="62" t="s">
        <v>180</v>
      </c>
      <c r="AS38" s="606">
        <v>11</v>
      </c>
      <c r="AT38" s="604" t="s">
        <v>16</v>
      </c>
      <c r="AU38" s="605">
        <v>12</v>
      </c>
      <c r="AV38" s="604" t="s">
        <v>16</v>
      </c>
      <c r="AW38" s="603">
        <v>12</v>
      </c>
      <c r="AX38" s="73" t="s">
        <v>0</v>
      </c>
      <c r="AY38" s="602">
        <v>2014</v>
      </c>
      <c r="AZ38" s="600"/>
      <c r="BA38" s="600"/>
      <c r="BB38" s="59"/>
      <c r="BC38" s="600">
        <v>12</v>
      </c>
      <c r="BD38" s="59">
        <v>-24180</v>
      </c>
      <c r="BE38" s="518" t="s">
        <v>171</v>
      </c>
      <c r="BF38" s="600"/>
      <c r="BG38" s="60"/>
      <c r="BH38" s="492" t="s">
        <v>15</v>
      </c>
      <c r="BI38" s="501" t="s">
        <v>172</v>
      </c>
      <c r="BJ38" s="799" t="s">
        <v>173</v>
      </c>
      <c r="BK38" s="505">
        <v>24175</v>
      </c>
      <c r="BL38" s="800" t="s">
        <v>174</v>
      </c>
      <c r="BM38" s="501"/>
      <c r="BN38" s="800"/>
      <c r="BO38" s="801"/>
      <c r="BP38" s="802"/>
      <c r="BQ38" s="803" t="s">
        <v>167</v>
      </c>
      <c r="BR38" s="507" t="s">
        <v>188</v>
      </c>
      <c r="BS38" s="507">
        <v>7</v>
      </c>
      <c r="BT38" s="507">
        <v>2012</v>
      </c>
      <c r="BU38" s="507"/>
      <c r="BV38" s="507"/>
      <c r="BW38" s="507" t="s">
        <v>167</v>
      </c>
      <c r="BX38" s="801"/>
      <c r="BY38" s="800"/>
      <c r="BZ38" s="800"/>
      <c r="CA38" s="499"/>
      <c r="CB38" s="499" t="s">
        <v>174</v>
      </c>
      <c r="CC38" s="500" t="s">
        <v>175</v>
      </c>
      <c r="CD38" s="800">
        <v>12</v>
      </c>
      <c r="CE38" s="800">
        <v>2039</v>
      </c>
      <c r="CF38" s="800">
        <v>9</v>
      </c>
      <c r="CG38" s="500">
        <v>2039</v>
      </c>
      <c r="CH38" s="500">
        <v>6</v>
      </c>
      <c r="CI38" s="501">
        <v>2039</v>
      </c>
      <c r="CJ38" s="800" t="s">
        <v>167</v>
      </c>
      <c r="CK38" s="800" t="s">
        <v>167</v>
      </c>
      <c r="CL38" s="800" t="s">
        <v>176</v>
      </c>
      <c r="CM38" s="791"/>
      <c r="CN38" s="634">
        <v>720</v>
      </c>
      <c r="CO38" s="634">
        <v>-23747</v>
      </c>
      <c r="CP38" s="633">
        <v>-1979</v>
      </c>
      <c r="CQ38" s="564" t="s">
        <v>177</v>
      </c>
      <c r="CR38" s="241"/>
      <c r="CS38" s="241"/>
      <c r="CT38" s="241" t="s">
        <v>178</v>
      </c>
      <c r="CU38" s="241" t="s">
        <v>181</v>
      </c>
      <c r="CV38" s="241"/>
      <c r="DE38" s="94" t="s">
        <v>196</v>
      </c>
      <c r="DF38" s="94" t="s">
        <v>2</v>
      </c>
      <c r="DG38" s="94" t="s">
        <v>0</v>
      </c>
      <c r="DH38" s="94" t="s">
        <v>45</v>
      </c>
      <c r="DI38" s="94" t="s">
        <v>0</v>
      </c>
      <c r="DJ38" s="94">
        <v>2012</v>
      </c>
      <c r="DK38" s="94">
        <v>0</v>
      </c>
      <c r="DL38" s="94" t="s">
        <v>167</v>
      </c>
      <c r="DM38" s="94" t="s">
        <v>2</v>
      </c>
      <c r="DN38" s="94" t="s">
        <v>0</v>
      </c>
      <c r="DO38" s="94" t="s">
        <v>45</v>
      </c>
      <c r="DP38" s="94" t="s">
        <v>0</v>
      </c>
      <c r="DQ38" s="94">
        <v>2012</v>
      </c>
      <c r="DR38" s="94">
        <v>3.66</v>
      </c>
      <c r="DS38" s="94">
        <v>8.0000000000000182E-2</v>
      </c>
      <c r="DT38" s="94" t="s">
        <v>174</v>
      </c>
    </row>
    <row r="39" spans="1:124" s="94" customFormat="1" ht="38.25" customHeight="1" x14ac:dyDescent="0.2">
      <c r="A39" s="60">
        <v>664</v>
      </c>
      <c r="B39" s="601">
        <v>23</v>
      </c>
      <c r="C39" s="60" t="s">
        <v>165</v>
      </c>
      <c r="D39" s="610" t="s">
        <v>198</v>
      </c>
      <c r="E39" s="60" t="s">
        <v>10</v>
      </c>
      <c r="F39" s="609" t="s">
        <v>197</v>
      </c>
      <c r="G39" s="609" t="s">
        <v>0</v>
      </c>
      <c r="H39" s="609" t="s">
        <v>13</v>
      </c>
      <c r="I39" s="609" t="s">
        <v>0</v>
      </c>
      <c r="J39" s="60">
        <v>1975</v>
      </c>
      <c r="K39" s="60" t="s">
        <v>182</v>
      </c>
      <c r="L39" s="60" t="s">
        <v>18</v>
      </c>
      <c r="M39" s="559" t="s">
        <v>183</v>
      </c>
      <c r="N39" s="600"/>
      <c r="O39" s="631" t="s">
        <v>196</v>
      </c>
      <c r="P39" s="607" t="s">
        <v>5</v>
      </c>
      <c r="Q39" s="96" t="s">
        <v>184</v>
      </c>
      <c r="R39" s="96" t="s">
        <v>185</v>
      </c>
      <c r="S39" s="85" t="s">
        <v>17</v>
      </c>
      <c r="T39" s="84" t="s">
        <v>186</v>
      </c>
      <c r="U39" s="99" t="s">
        <v>169</v>
      </c>
      <c r="V39" s="600">
        <v>0</v>
      </c>
      <c r="W39" s="600" t="s">
        <v>0</v>
      </c>
      <c r="X39" s="600">
        <v>8</v>
      </c>
      <c r="Y39" s="96">
        <v>4.0600000000000005</v>
      </c>
      <c r="Z39" s="600">
        <v>1</v>
      </c>
      <c r="AA39" s="600" t="s">
        <v>0</v>
      </c>
      <c r="AB39" s="600">
        <v>8</v>
      </c>
      <c r="AC39" s="600">
        <v>4.4000000000000004</v>
      </c>
      <c r="AD39" s="600" t="s">
        <v>2</v>
      </c>
      <c r="AE39" s="600" t="s">
        <v>0</v>
      </c>
      <c r="AF39" s="600" t="s">
        <v>45</v>
      </c>
      <c r="AG39" s="600" t="s">
        <v>0</v>
      </c>
      <c r="AH39" s="600">
        <v>2012</v>
      </c>
      <c r="AI39" s="600"/>
      <c r="AJ39" s="57"/>
      <c r="AK39" s="63">
        <v>3</v>
      </c>
      <c r="AL39" s="600">
        <v>-24151</v>
      </c>
      <c r="AM39" s="600"/>
      <c r="AN39" s="96"/>
      <c r="AO39" s="96">
        <v>4.4000000000000004</v>
      </c>
      <c r="AP39" s="600">
        <v>0.34</v>
      </c>
      <c r="AQ39" s="600"/>
      <c r="AR39" s="62" t="s">
        <v>180</v>
      </c>
      <c r="AS39" s="606">
        <v>15</v>
      </c>
      <c r="AT39" s="604" t="s">
        <v>16</v>
      </c>
      <c r="AU39" s="605">
        <v>16</v>
      </c>
      <c r="AV39" s="604" t="s">
        <v>16</v>
      </c>
      <c r="AW39" s="603">
        <v>12</v>
      </c>
      <c r="AX39" s="73" t="s">
        <v>0</v>
      </c>
      <c r="AY39" s="602">
        <v>2014</v>
      </c>
      <c r="AZ39" s="600"/>
      <c r="BA39" s="600"/>
      <c r="BB39" s="59"/>
      <c r="BC39" s="600">
        <v>12</v>
      </c>
      <c r="BD39" s="59">
        <v>-24180</v>
      </c>
      <c r="BE39" s="518" t="s">
        <v>171</v>
      </c>
      <c r="BF39" s="600"/>
      <c r="BG39" s="60"/>
      <c r="BH39" s="492" t="s">
        <v>15</v>
      </c>
      <c r="BI39" s="501" t="s">
        <v>172</v>
      </c>
      <c r="BJ39" s="799" t="s">
        <v>173</v>
      </c>
      <c r="BK39" s="505">
        <v>24175</v>
      </c>
      <c r="BL39" s="800" t="s">
        <v>174</v>
      </c>
      <c r="BM39" s="501"/>
      <c r="BN39" s="800"/>
      <c r="BO39" s="801"/>
      <c r="BP39" s="802"/>
      <c r="BQ39" s="803" t="s">
        <v>167</v>
      </c>
      <c r="BR39" s="507" t="s">
        <v>188</v>
      </c>
      <c r="BS39" s="507">
        <v>7</v>
      </c>
      <c r="BT39" s="507">
        <v>2012</v>
      </c>
      <c r="BU39" s="507"/>
      <c r="BV39" s="507"/>
      <c r="BW39" s="507" t="s">
        <v>167</v>
      </c>
      <c r="BX39" s="801"/>
      <c r="BY39" s="800"/>
      <c r="BZ39" s="800"/>
      <c r="CA39" s="499"/>
      <c r="CB39" s="499" t="s">
        <v>174</v>
      </c>
      <c r="CC39" s="500" t="s">
        <v>175</v>
      </c>
      <c r="CD39" s="800">
        <v>11</v>
      </c>
      <c r="CE39" s="800">
        <v>2030</v>
      </c>
      <c r="CF39" s="800">
        <v>8</v>
      </c>
      <c r="CG39" s="500">
        <v>2030</v>
      </c>
      <c r="CH39" s="500">
        <v>5</v>
      </c>
      <c r="CI39" s="501">
        <v>2030</v>
      </c>
      <c r="CJ39" s="800" t="s">
        <v>167</v>
      </c>
      <c r="CK39" s="800" t="s">
        <v>167</v>
      </c>
      <c r="CL39" s="800" t="s">
        <v>176</v>
      </c>
      <c r="CM39" s="791"/>
      <c r="CN39" s="634">
        <v>660</v>
      </c>
      <c r="CO39" s="634">
        <v>-23698</v>
      </c>
      <c r="CP39" s="633">
        <v>-1975</v>
      </c>
      <c r="CQ39" s="564" t="s">
        <v>177</v>
      </c>
      <c r="CR39" s="241"/>
      <c r="CS39" s="241"/>
      <c r="CT39" s="241" t="s">
        <v>178</v>
      </c>
      <c r="CU39" s="241" t="s">
        <v>181</v>
      </c>
      <c r="CV39" s="241"/>
      <c r="DE39" s="94" t="s">
        <v>196</v>
      </c>
      <c r="DF39" s="94" t="s">
        <v>2</v>
      </c>
      <c r="DG39" s="94" t="s">
        <v>0</v>
      </c>
      <c r="DH39" s="94" t="s">
        <v>45</v>
      </c>
      <c r="DI39" s="94" t="s">
        <v>0</v>
      </c>
      <c r="DJ39" s="94">
        <v>2012</v>
      </c>
      <c r="DK39" s="94">
        <v>0</v>
      </c>
      <c r="DL39" s="94" t="s">
        <v>167</v>
      </c>
      <c r="DM39" s="94" t="s">
        <v>2</v>
      </c>
      <c r="DN39" s="94" t="s">
        <v>0</v>
      </c>
      <c r="DO39" s="94" t="s">
        <v>45</v>
      </c>
      <c r="DP39" s="94" t="s">
        <v>0</v>
      </c>
      <c r="DQ39" s="94">
        <v>2012</v>
      </c>
      <c r="DR39" s="94">
        <v>3.66</v>
      </c>
      <c r="DS39" s="94">
        <v>8.0000000000000182E-2</v>
      </c>
      <c r="DT39" s="94" t="s">
        <v>174</v>
      </c>
    </row>
    <row r="40" spans="1:124" s="620" customFormat="1" ht="14.25" customHeight="1" x14ac:dyDescent="0.25">
      <c r="A40"/>
      <c r="B40"/>
      <c r="C40"/>
      <c r="D40"/>
      <c r="E40"/>
      <c r="F40" s="630"/>
      <c r="G40" s="630"/>
      <c r="H40" s="630"/>
      <c r="I40"/>
      <c r="J40"/>
      <c r="K40"/>
      <c r="L40"/>
      <c r="M40"/>
      <c r="N40"/>
      <c r="O40" s="629"/>
      <c r="P40" s="629"/>
      <c r="Q40"/>
      <c r="R40"/>
      <c r="S40" s="628"/>
      <c r="T40" s="627"/>
      <c r="U40" s="627"/>
      <c r="V40" s="626"/>
      <c r="W40" s="627"/>
      <c r="X40" s="626"/>
      <c r="Y40" s="627"/>
      <c r="Z40" s="626"/>
      <c r="AA40" s="626"/>
      <c r="AB40" s="626"/>
      <c r="AC40" s="479"/>
      <c r="AD40" s="625"/>
      <c r="AE40" s="625"/>
      <c r="AF40" s="348"/>
      <c r="AG40" s="625"/>
      <c r="AH40" s="625"/>
      <c r="AI40" s="625"/>
      <c r="AJ40" s="624"/>
      <c r="AK40" s="624"/>
      <c r="AL40" s="624"/>
      <c r="AM40" s="624"/>
      <c r="AN40" s="624"/>
      <c r="AO40" s="624"/>
      <c r="AP40" s="624"/>
      <c r="AQ40" s="624"/>
      <c r="AR40" s="624"/>
      <c r="AS40" s="624"/>
      <c r="AT40" s="624"/>
      <c r="AU40" s="624"/>
      <c r="AV40" s="624"/>
      <c r="AW40" s="624"/>
      <c r="AX40" s="623"/>
      <c r="AY40" s="622"/>
      <c r="BJ40" s="621"/>
    </row>
    <row r="41" spans="1:124" ht="15.75" customHeight="1" x14ac:dyDescent="0.25">
      <c r="B41" s="619" t="s">
        <v>135</v>
      </c>
      <c r="C41" s="618"/>
      <c r="D41" s="617"/>
      <c r="F41" s="516"/>
      <c r="J41" s="198"/>
      <c r="K41" s="198"/>
      <c r="L41" s="198"/>
      <c r="M41" s="198"/>
      <c r="N41" s="198"/>
      <c r="O41" s="198"/>
      <c r="P41" s="407"/>
      <c r="Q41" s="407"/>
      <c r="R41" s="407"/>
      <c r="S41" s="558" t="s">
        <v>134</v>
      </c>
      <c r="T41" s="558"/>
      <c r="U41" s="558"/>
      <c r="V41" s="558"/>
      <c r="W41" s="558"/>
      <c r="X41" s="558"/>
      <c r="Y41" s="558"/>
      <c r="Z41" s="558"/>
      <c r="AA41" s="558"/>
      <c r="AB41" s="558"/>
      <c r="AC41" s="558"/>
      <c r="AD41" s="558"/>
      <c r="AE41" s="558"/>
      <c r="AF41" s="558"/>
      <c r="AG41" s="558"/>
      <c r="AH41" s="558"/>
      <c r="AI41" s="558"/>
      <c r="AJ41" s="558"/>
      <c r="AK41" s="558"/>
      <c r="AL41" s="558"/>
      <c r="AM41" s="558"/>
      <c r="AN41" s="558"/>
      <c r="AO41" s="558"/>
      <c r="AP41" s="558"/>
      <c r="AQ41" s="558"/>
      <c r="AR41" s="558"/>
      <c r="AS41" s="558"/>
      <c r="AT41" s="558"/>
      <c r="AU41" s="558"/>
      <c r="AV41" s="558"/>
      <c r="AW41" s="558"/>
      <c r="AX41" s="558"/>
      <c r="AY41" s="558"/>
      <c r="AZ41" s="558"/>
      <c r="BA41" s="558"/>
      <c r="BB41" s="558"/>
      <c r="BC41" s="558"/>
      <c r="BD41" s="558"/>
      <c r="BE41" s="558"/>
      <c r="BF41" s="558"/>
      <c r="BG41" s="558"/>
    </row>
    <row r="42" spans="1:124" s="457" customFormat="1" ht="15.75" customHeight="1" x14ac:dyDescent="0.25">
      <c r="A42"/>
      <c r="B42" t="s">
        <v>252</v>
      </c>
      <c r="C42" s="612"/>
      <c r="F42" s="611"/>
      <c r="G42"/>
      <c r="H42"/>
      <c r="J42" s="616"/>
      <c r="K42" s="616"/>
      <c r="L42" s="616"/>
      <c r="M42" s="616"/>
      <c r="N42" s="616"/>
      <c r="O42" s="616"/>
      <c r="P42" s="615"/>
      <c r="Q42" s="615"/>
      <c r="R42" s="615"/>
      <c r="S42" s="558" t="s">
        <v>132</v>
      </c>
      <c r="T42" s="558"/>
      <c r="U42" s="558"/>
      <c r="V42" s="558"/>
      <c r="W42" s="558"/>
      <c r="X42" s="558"/>
      <c r="Y42" s="558"/>
      <c r="Z42" s="558"/>
      <c r="AA42" s="558"/>
      <c r="AB42" s="558"/>
      <c r="AC42" s="558"/>
      <c r="AD42" s="558"/>
      <c r="AE42" s="558"/>
      <c r="AF42" s="558"/>
      <c r="AG42" s="558"/>
      <c r="AH42" s="558"/>
      <c r="AI42" s="558"/>
      <c r="AJ42" s="558"/>
      <c r="AK42" s="558"/>
      <c r="AL42" s="558"/>
      <c r="AM42" s="558"/>
      <c r="AN42" s="558"/>
      <c r="AO42" s="558"/>
      <c r="AP42" s="558"/>
      <c r="AQ42" s="558"/>
      <c r="AR42" s="558"/>
      <c r="AS42" s="558"/>
      <c r="AT42" s="558"/>
      <c r="AU42" s="558"/>
      <c r="AV42" s="558"/>
      <c r="AW42" s="558"/>
      <c r="AX42" s="558"/>
      <c r="AY42" s="558"/>
      <c r="AZ42" s="558"/>
      <c r="BA42" s="558"/>
      <c r="BB42" s="558"/>
      <c r="BC42" s="558"/>
      <c r="BD42" s="558"/>
      <c r="BE42" s="558"/>
      <c r="BF42" s="558"/>
      <c r="BG42" s="558"/>
      <c r="BJ42" s="329"/>
    </row>
    <row r="43" spans="1:124" s="457" customFormat="1" ht="15.75" customHeight="1" x14ac:dyDescent="0.2">
      <c r="A43"/>
      <c r="B43" t="s">
        <v>133</v>
      </c>
      <c r="C43" s="612"/>
      <c r="F43" s="611"/>
      <c r="G43"/>
      <c r="H43"/>
      <c r="J43"/>
      <c r="K43"/>
      <c r="L43"/>
      <c r="M43"/>
      <c r="N43"/>
      <c r="O43" s="599"/>
      <c r="P43" s="599"/>
      <c r="Q43"/>
      <c r="R43"/>
      <c r="S43" s="614" t="s">
        <v>251</v>
      </c>
      <c r="T43" s="614"/>
      <c r="U43" s="614"/>
      <c r="V43" s="614"/>
      <c r="W43" s="614"/>
      <c r="X43" s="614"/>
      <c r="Y43" s="614"/>
      <c r="Z43" s="614"/>
      <c r="AA43" s="614"/>
      <c r="AB43" s="614"/>
      <c r="AC43" s="614"/>
      <c r="AD43" s="614"/>
      <c r="AE43" s="614"/>
      <c r="AF43" s="614"/>
      <c r="AG43" s="614"/>
      <c r="AH43" s="614"/>
      <c r="AI43" s="614"/>
      <c r="AJ43" s="614"/>
      <c r="AK43" s="614"/>
      <c r="AL43" s="614"/>
      <c r="AM43" s="614"/>
      <c r="AN43" s="614"/>
      <c r="AO43" s="614"/>
      <c r="AP43" s="614"/>
      <c r="AQ43" s="614"/>
      <c r="AR43" s="614"/>
      <c r="AS43" s="614"/>
      <c r="AT43" s="614"/>
      <c r="AU43" s="614"/>
      <c r="AV43" s="614"/>
      <c r="AW43" s="614"/>
      <c r="AX43" s="614"/>
      <c r="AY43" s="614"/>
      <c r="AZ43" s="614"/>
      <c r="BA43" s="614"/>
      <c r="BB43" s="614"/>
      <c r="BC43" s="614"/>
      <c r="BD43" s="614"/>
      <c r="BE43" s="614"/>
      <c r="BF43" s="614"/>
      <c r="BG43" s="614"/>
      <c r="BJ43" s="329"/>
    </row>
    <row r="44" spans="1:124" s="167" customFormat="1" ht="17.25" customHeight="1" x14ac:dyDescent="0.25">
      <c r="A44" s="190"/>
      <c r="B44" s="191" t="s">
        <v>131</v>
      </c>
      <c r="C44" s="186"/>
      <c r="E44" s="187"/>
      <c r="F44" s="186"/>
      <c r="G44" s="185"/>
      <c r="I44" s="193"/>
      <c r="J44" s="193"/>
      <c r="K44" s="193"/>
      <c r="L44" s="193"/>
      <c r="M44" s="193"/>
      <c r="N44" s="194"/>
      <c r="O44" s="192"/>
      <c r="P44" s="599"/>
      <c r="Q44"/>
      <c r="R44"/>
      <c r="S44" s="614"/>
      <c r="T44" s="614"/>
      <c r="U44" s="614"/>
      <c r="V44" s="614"/>
      <c r="W44" s="614"/>
      <c r="X44" s="614"/>
      <c r="Y44" s="614"/>
      <c r="Z44" s="614"/>
      <c r="AA44" s="614"/>
      <c r="AB44" s="614"/>
      <c r="AC44" s="614"/>
      <c r="AD44" s="614"/>
      <c r="AE44" s="614"/>
      <c r="AF44" s="614"/>
      <c r="AG44" s="614"/>
      <c r="AH44" s="614"/>
      <c r="AI44" s="614"/>
      <c r="AJ44" s="614"/>
      <c r="AK44" s="614"/>
      <c r="AL44" s="614"/>
      <c r="AM44" s="614"/>
      <c r="AN44" s="614"/>
      <c r="AO44" s="614"/>
      <c r="AP44" s="614"/>
      <c r="AQ44" s="614"/>
      <c r="AR44" s="614"/>
      <c r="AS44" s="614"/>
      <c r="AT44" s="614"/>
      <c r="AU44" s="614"/>
      <c r="AV44" s="614"/>
      <c r="AW44" s="614"/>
      <c r="AX44" s="614"/>
      <c r="AY44" s="614"/>
      <c r="AZ44" s="614"/>
      <c r="BA44" s="614"/>
      <c r="BB44" s="614"/>
      <c r="BC44" s="614"/>
      <c r="BD44" s="614"/>
      <c r="BE44" s="614"/>
      <c r="BF44" s="614"/>
      <c r="BG44" s="614"/>
      <c r="BJ44" s="613"/>
    </row>
    <row r="45" spans="1:124" s="457" customFormat="1" ht="15.75" customHeight="1" x14ac:dyDescent="0.2">
      <c r="A45"/>
      <c r="B45" t="s">
        <v>129</v>
      </c>
      <c r="C45" s="612"/>
      <c r="F45" s="611"/>
      <c r="G45"/>
      <c r="H45"/>
      <c r="J45"/>
      <c r="K45"/>
      <c r="L45"/>
      <c r="M45"/>
      <c r="N45"/>
      <c r="O45" s="599"/>
      <c r="P45" s="599"/>
      <c r="Q45"/>
      <c r="R45"/>
      <c r="S45" s="557" t="s">
        <v>128</v>
      </c>
      <c r="T45" s="557"/>
      <c r="U45" s="557"/>
      <c r="V45" s="557"/>
      <c r="W45" s="557"/>
      <c r="X45" s="557"/>
      <c r="Y45" s="557"/>
      <c r="Z45" s="557"/>
      <c r="AA45" s="557"/>
      <c r="AB45" s="557"/>
      <c r="AC45" s="557"/>
      <c r="AD45" s="557"/>
      <c r="AE45" s="557"/>
      <c r="AF45" s="557"/>
      <c r="AG45" s="557"/>
      <c r="AH45" s="557"/>
      <c r="AI45" s="557"/>
      <c r="AJ45" s="557"/>
      <c r="AK45" s="557"/>
      <c r="AL45" s="557"/>
      <c r="AM45" s="557"/>
      <c r="AN45" s="557"/>
      <c r="AO45" s="557"/>
      <c r="AP45" s="557"/>
      <c r="AQ45" s="557"/>
      <c r="AR45" s="557"/>
      <c r="AS45" s="557"/>
      <c r="AT45" s="557"/>
      <c r="AU45" s="557"/>
      <c r="AV45" s="557"/>
      <c r="AW45" s="557"/>
      <c r="AX45" s="557"/>
      <c r="AY45" s="557"/>
      <c r="AZ45" s="557"/>
      <c r="BA45" s="557"/>
      <c r="BB45" s="557"/>
      <c r="BC45" s="557"/>
      <c r="BD45" s="557"/>
      <c r="BE45" s="557"/>
      <c r="BF45" s="557"/>
      <c r="BG45" s="557"/>
      <c r="BJ45" s="329"/>
    </row>
    <row r="46" spans="1:124" ht="20.25" customHeight="1" x14ac:dyDescent="0.25">
      <c r="B46" s="177"/>
      <c r="C46" s="177"/>
      <c r="F46" s="516"/>
      <c r="G46" s="175"/>
      <c r="J46" s="173"/>
      <c r="K46" s="173"/>
      <c r="L46" s="173"/>
      <c r="M46" s="173"/>
      <c r="N46" s="173"/>
      <c r="O46" s="198"/>
      <c r="S46" s="557"/>
      <c r="T46" s="557"/>
      <c r="U46" s="557"/>
      <c r="V46" s="557"/>
      <c r="W46" s="557"/>
      <c r="X46" s="557"/>
      <c r="Y46" s="557"/>
      <c r="Z46" s="557"/>
      <c r="AA46" s="557"/>
      <c r="AB46" s="557"/>
      <c r="AC46" s="557"/>
      <c r="AD46" s="557"/>
      <c r="AE46" s="557"/>
      <c r="AF46" s="557"/>
      <c r="AG46" s="557"/>
      <c r="AH46" s="557"/>
      <c r="AI46" s="557"/>
      <c r="AJ46" s="557"/>
      <c r="AK46" s="557"/>
      <c r="AL46" s="557"/>
      <c r="AM46" s="557"/>
      <c r="AN46" s="557"/>
      <c r="AO46" s="557"/>
      <c r="AP46" s="557"/>
      <c r="AQ46" s="557"/>
      <c r="AR46" s="557"/>
      <c r="AS46" s="557"/>
      <c r="AT46" s="557"/>
      <c r="AU46" s="557"/>
      <c r="AV46" s="557"/>
      <c r="AW46" s="557"/>
      <c r="AX46" s="557"/>
      <c r="AY46" s="557"/>
      <c r="AZ46" s="557"/>
      <c r="BA46" s="557"/>
      <c r="BB46" s="557"/>
      <c r="BC46" s="557"/>
      <c r="BD46" s="557"/>
      <c r="BE46" s="557"/>
      <c r="BF46" s="557"/>
      <c r="BG46" s="557"/>
    </row>
    <row r="56" ht="113.25" customHeight="1" x14ac:dyDescent="0.2"/>
  </sheetData>
  <mergeCells count="29">
    <mergeCell ref="S46:BG46"/>
    <mergeCell ref="S42:BG42"/>
    <mergeCell ref="S41:BG41"/>
    <mergeCell ref="S45:BG45"/>
    <mergeCell ref="S43:BG44"/>
    <mergeCell ref="B1:O1"/>
    <mergeCell ref="B2:O2"/>
    <mergeCell ref="A4:BG4"/>
    <mergeCell ref="T3:BG3"/>
    <mergeCell ref="P2:AV2"/>
    <mergeCell ref="P1:AV1"/>
    <mergeCell ref="AW16:AY16"/>
    <mergeCell ref="AU16:AV16"/>
    <mergeCell ref="AS16:AT16"/>
    <mergeCell ref="B14:B15"/>
    <mergeCell ref="D14:D15"/>
    <mergeCell ref="E14:E15"/>
    <mergeCell ref="O14:P15"/>
    <mergeCell ref="S14:T15"/>
    <mergeCell ref="O16:P16"/>
    <mergeCell ref="BG14:BG15"/>
    <mergeCell ref="AS14:AY14"/>
    <mergeCell ref="BA14:BA15"/>
    <mergeCell ref="BB14:BB15"/>
    <mergeCell ref="BF14:BF15"/>
    <mergeCell ref="AS15:AT15"/>
    <mergeCell ref="AU15:AV15"/>
    <mergeCell ref="AW15:AY15"/>
    <mergeCell ref="S16:T16"/>
  </mergeCells>
  <conditionalFormatting sqref="BH6:BH9">
    <cfRule type="cellIs" dxfId="1" priority="66" stopIfTrue="1" operator="between">
      <formula>"720"</formula>
      <formula>"720"</formula>
    </cfRule>
    <cfRule type="cellIs" dxfId="0" priority="67" stopIfTrue="1" operator="between">
      <formula>"660"</formula>
      <formula>"660"</formula>
    </cfRule>
  </conditionalFormatting>
  <pageMargins left="0.59055118110236227" right="0.31496062992125984" top="0.39370078740157483" bottom="0.43307086614173229" header="0.15748031496062992" footer="0.15748031496062992"/>
  <pageSetup paperSize="9" orientation="landscape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 nang luong 12.2014 </vt:lpstr>
      <vt:lpstr>DS nang PCTN nha giao 12.2014</vt:lpstr>
      <vt:lpstr>'DS nang luong 12.2014 '!Print_Titles</vt:lpstr>
      <vt:lpstr>'DS nang PCTN nha giao 12.2014'!Print_Titles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HVHC</dc:creator>
  <cp:lastModifiedBy>HVHC</cp:lastModifiedBy>
  <cp:lastPrinted>2014-11-14T04:24:37Z</cp:lastPrinted>
  <dcterms:created xsi:type="dcterms:W3CDTF">2014-11-13T08:53:26Z</dcterms:created>
  <dcterms:modified xsi:type="dcterms:W3CDTF">2014-11-14T06:59:36Z</dcterms:modified>
</cp:coreProperties>
</file>